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ijferpublicaties werkgroep\2017 jaarcijfers\Def. documenten\"/>
    </mc:Choice>
  </mc:AlternateContent>
  <bookViews>
    <workbookView xWindow="60" yWindow="-180" windowWidth="20115" windowHeight="8505"/>
  </bookViews>
  <sheets>
    <sheet name="Consolidated BS" sheetId="1" r:id="rId1"/>
    <sheet name="Consolidated IS" sheetId="2" r:id="rId2"/>
    <sheet name="Cons. stat. of CIE" sheetId="6" r:id="rId3"/>
    <sheet name="Segmented Balance Sheet" sheetId="3" r:id="rId4"/>
    <sheet name="Segmented IS" sheetId="7" r:id="rId5"/>
  </sheets>
  <definedNames>
    <definedName name="_xlnm.Print_Area" localSheetId="2">'Cons. stat. of CIE'!$A$1:$K$30</definedName>
    <definedName name="_xlnm.Print_Area" localSheetId="0">'Consolidated BS'!$A$2:$C$46</definedName>
    <definedName name="_xlnm.Print_Area" localSheetId="1">'Consolidated IS'!$A$2:$C$48</definedName>
    <definedName name="_xlnm.Print_Area" localSheetId="3">'Segmented Balance Sheet'!$A$1:$I$74</definedName>
    <definedName name="_xlnm.Print_Area" localSheetId="4">'Segmented IS'!$A$1:$I$89</definedName>
  </definedNames>
  <calcPr calcId="171027"/>
</workbook>
</file>

<file path=xl/calcChain.xml><?xml version="1.0" encoding="utf-8"?>
<calcChain xmlns="http://schemas.openxmlformats.org/spreadsheetml/2006/main">
  <c r="I72" i="3" l="1"/>
  <c r="H72" i="3"/>
  <c r="H74" i="3" s="1"/>
  <c r="G72" i="3"/>
  <c r="F72" i="3"/>
  <c r="E72" i="3"/>
  <c r="D72" i="3"/>
  <c r="C72" i="3"/>
  <c r="B72" i="3"/>
  <c r="I58" i="3"/>
  <c r="F58" i="3"/>
  <c r="F74" i="3" s="1"/>
  <c r="E58" i="3"/>
  <c r="H58" i="3"/>
  <c r="G58" i="3"/>
  <c r="G74" i="3" s="1"/>
  <c r="D58" i="3"/>
  <c r="C58" i="3"/>
  <c r="C74" i="3" s="1"/>
  <c r="B58" i="3"/>
  <c r="B74" i="3" s="1"/>
  <c r="I54" i="3"/>
  <c r="H54" i="3"/>
  <c r="G54" i="3"/>
  <c r="F54" i="3"/>
  <c r="E54" i="3"/>
  <c r="D54" i="3"/>
  <c r="C54" i="3"/>
  <c r="B54" i="3"/>
  <c r="H14" i="6"/>
  <c r="K14" i="6" s="1"/>
  <c r="H13" i="6"/>
  <c r="K13" i="6" s="1"/>
  <c r="H12" i="6"/>
  <c r="K12" i="6" s="1"/>
  <c r="H11" i="6"/>
  <c r="K11" i="6" s="1"/>
  <c r="H10" i="6"/>
  <c r="K10" i="6" s="1"/>
  <c r="H9" i="6"/>
  <c r="K9" i="6" s="1"/>
  <c r="H28" i="6"/>
  <c r="K28" i="6" s="1"/>
  <c r="H27" i="6"/>
  <c r="K27" i="6" s="1"/>
  <c r="H26" i="6"/>
  <c r="K26" i="6" s="1"/>
  <c r="H25" i="6"/>
  <c r="K25" i="6" s="1"/>
  <c r="H24" i="6"/>
  <c r="K24" i="6" s="1"/>
  <c r="C46" i="1"/>
  <c r="C31" i="1"/>
  <c r="C28" i="1"/>
  <c r="C25" i="1"/>
  <c r="C17" i="1"/>
  <c r="C44" i="1"/>
  <c r="E74" i="3" l="1"/>
  <c r="I74" i="3"/>
  <c r="D74" i="3"/>
  <c r="G21" i="6"/>
  <c r="G30" i="6" s="1"/>
  <c r="G3" i="6" s="1"/>
  <c r="G16" i="6" s="1"/>
  <c r="H23" i="6"/>
  <c r="K23" i="6" s="1"/>
  <c r="H20" i="6"/>
  <c r="K20" i="6" s="1"/>
  <c r="I6" i="6"/>
  <c r="G6" i="6"/>
  <c r="E6" i="6"/>
  <c r="D6" i="6"/>
  <c r="C6" i="6"/>
  <c r="H18" i="6"/>
  <c r="K18" i="6" s="1"/>
  <c r="B6" i="6"/>
  <c r="H8" i="6"/>
  <c r="H5" i="6"/>
  <c r="K5" i="6" s="1"/>
  <c r="D67" i="7" l="1"/>
  <c r="H67" i="7"/>
  <c r="I67" i="7"/>
  <c r="F52" i="7"/>
  <c r="E67" i="7" l="1"/>
  <c r="I52" i="7"/>
  <c r="I54" i="7" s="1"/>
  <c r="H52" i="7"/>
  <c r="H54" i="7" s="1"/>
  <c r="D52" i="7"/>
  <c r="D54" i="7" s="1"/>
  <c r="E52" i="7"/>
  <c r="E54" i="7" s="1"/>
  <c r="F75" i="7"/>
  <c r="I75" i="7"/>
  <c r="E75" i="7"/>
  <c r="G75" i="7"/>
  <c r="C52" i="7"/>
  <c r="C54" i="7" s="1"/>
  <c r="D75" i="7"/>
  <c r="G52" i="7"/>
  <c r="G54" i="7" s="1"/>
  <c r="H63" i="7"/>
  <c r="G63" i="7"/>
  <c r="F63" i="7"/>
  <c r="E63" i="7"/>
  <c r="H75" i="7"/>
  <c r="C75" i="7"/>
  <c r="F54" i="7"/>
  <c r="D63" i="7"/>
  <c r="C63" i="7"/>
  <c r="I63" i="7"/>
  <c r="G67" i="7"/>
  <c r="C67" i="7"/>
  <c r="F67" i="7"/>
  <c r="B67" i="7"/>
  <c r="C77" i="7" l="1"/>
  <c r="C80" i="7" s="1"/>
  <c r="C86" i="7" s="1"/>
  <c r="C89" i="7" s="1"/>
  <c r="I77" i="7"/>
  <c r="I80" i="7" s="1"/>
  <c r="I86" i="7" s="1"/>
  <c r="I89" i="7" s="1"/>
  <c r="G77" i="7"/>
  <c r="G80" i="7" s="1"/>
  <c r="G86" i="7" s="1"/>
  <c r="G89" i="7" s="1"/>
  <c r="E77" i="7"/>
  <c r="E80" i="7" s="1"/>
  <c r="E86" i="7" s="1"/>
  <c r="E89" i="7" s="1"/>
  <c r="F77" i="7"/>
  <c r="F80" i="7" s="1"/>
  <c r="F86" i="7" s="1"/>
  <c r="F89" i="7" s="1"/>
  <c r="H77" i="7"/>
  <c r="H80" i="7" s="1"/>
  <c r="H86" i="7" s="1"/>
  <c r="H89" i="7" s="1"/>
  <c r="B63" i="7"/>
  <c r="D77" i="7"/>
  <c r="D80" i="7" s="1"/>
  <c r="D86" i="7" s="1"/>
  <c r="D89" i="7" s="1"/>
  <c r="B52" i="7"/>
  <c r="B54" i="7" s="1"/>
  <c r="B75" i="7"/>
  <c r="B77" i="7" l="1"/>
  <c r="B80" i="7" s="1"/>
  <c r="B86" i="7" s="1"/>
  <c r="B89" i="7" s="1"/>
  <c r="C30" i="7"/>
  <c r="E30" i="7"/>
  <c r="G30" i="7"/>
  <c r="I30" i="7"/>
  <c r="D30" i="7"/>
  <c r="F30" i="7"/>
  <c r="H30" i="7"/>
  <c r="D22" i="7"/>
  <c r="F22" i="7"/>
  <c r="H22" i="7"/>
  <c r="C22" i="7"/>
  <c r="E22" i="7"/>
  <c r="G22" i="7"/>
  <c r="I22" i="7"/>
  <c r="C18" i="7"/>
  <c r="E18" i="7"/>
  <c r="G18" i="7"/>
  <c r="I18" i="7"/>
  <c r="D18" i="7"/>
  <c r="F18" i="7"/>
  <c r="H18" i="7"/>
  <c r="D7" i="7"/>
  <c r="D9" i="7" s="1"/>
  <c r="H7" i="7"/>
  <c r="H9" i="7" s="1"/>
  <c r="C7" i="7"/>
  <c r="C9" i="7" s="1"/>
  <c r="E7" i="7"/>
  <c r="E9" i="7" s="1"/>
  <c r="G7" i="7"/>
  <c r="G9" i="7" s="1"/>
  <c r="I7" i="7"/>
  <c r="I9" i="7" s="1"/>
  <c r="F7" i="7"/>
  <c r="F9" i="7" s="1"/>
  <c r="B30" i="7"/>
  <c r="B22" i="7"/>
  <c r="B18" i="7"/>
  <c r="B7" i="7"/>
  <c r="H32" i="7" l="1"/>
  <c r="H35" i="7" s="1"/>
  <c r="H41" i="7" s="1"/>
  <c r="F32" i="7"/>
  <c r="F35" i="7" s="1"/>
  <c r="F41" i="7" s="1"/>
  <c r="I32" i="7"/>
  <c r="I35" i="7" s="1"/>
  <c r="I41" i="7" s="1"/>
  <c r="I44" i="7" s="1"/>
  <c r="E32" i="7"/>
  <c r="E35" i="7" s="1"/>
  <c r="E41" i="7" s="1"/>
  <c r="E44" i="7" s="1"/>
  <c r="D32" i="7"/>
  <c r="D35" i="7" s="1"/>
  <c r="D41" i="7" s="1"/>
  <c r="D44" i="7" s="1"/>
  <c r="G32" i="7"/>
  <c r="G35" i="7" s="1"/>
  <c r="G41" i="7" s="1"/>
  <c r="G44" i="7" s="1"/>
  <c r="C32" i="7"/>
  <c r="C35" i="7" s="1"/>
  <c r="C41" i="7" s="1"/>
  <c r="C44" i="7" s="1"/>
  <c r="B9" i="7"/>
  <c r="B32" i="7" s="1"/>
  <c r="B35" i="7" s="1"/>
  <c r="H44" i="7"/>
  <c r="F44" i="7"/>
  <c r="B41" i="7" l="1"/>
  <c r="B44" i="7" s="1"/>
  <c r="C35" i="3" l="1"/>
  <c r="D35" i="3"/>
  <c r="E35" i="3"/>
  <c r="F35" i="3"/>
  <c r="G35" i="3"/>
  <c r="H35" i="3"/>
  <c r="I35" i="3"/>
  <c r="C21" i="3"/>
  <c r="D21" i="3"/>
  <c r="E21" i="3"/>
  <c r="F21" i="3"/>
  <c r="G21" i="3"/>
  <c r="H21" i="3"/>
  <c r="I21" i="3"/>
  <c r="C17" i="3"/>
  <c r="D17" i="3"/>
  <c r="E17" i="3"/>
  <c r="F17" i="3"/>
  <c r="G17" i="3"/>
  <c r="H17" i="3"/>
  <c r="I17" i="3"/>
  <c r="B21" i="3"/>
  <c r="C21" i="6"/>
  <c r="C30" i="6" s="1"/>
  <c r="C3" i="6" s="1"/>
  <c r="C16" i="6" s="1"/>
  <c r="D21" i="6"/>
  <c r="D30" i="6" s="1"/>
  <c r="D3" i="6" s="1"/>
  <c r="D16" i="6" s="1"/>
  <c r="E21" i="6"/>
  <c r="E30" i="6" s="1"/>
  <c r="E3" i="6" s="1"/>
  <c r="E16" i="6" s="1"/>
  <c r="I21" i="6"/>
  <c r="I30" i="6" s="1"/>
  <c r="I3" i="6" s="1"/>
  <c r="I16" i="6" s="1"/>
  <c r="B21" i="6"/>
  <c r="B30" i="6" s="1"/>
  <c r="B3" i="6" s="1"/>
  <c r="B16" i="6" s="1"/>
  <c r="K8" i="6"/>
  <c r="J4" i="6"/>
  <c r="J6" i="6" s="1"/>
  <c r="H37" i="3" l="1"/>
  <c r="D37" i="3"/>
  <c r="G37" i="3"/>
  <c r="C37" i="3"/>
  <c r="F37" i="3"/>
  <c r="I37" i="3"/>
  <c r="E37" i="3"/>
  <c r="B35" i="3"/>
  <c r="B37" i="3" s="1"/>
  <c r="B17" i="3"/>
  <c r="B48" i="2" l="1"/>
  <c r="F4" i="6" s="1"/>
  <c r="C48" i="2"/>
  <c r="F19" i="6" s="1"/>
  <c r="H19" i="6" s="1"/>
  <c r="J19" i="6"/>
  <c r="J21" i="6" s="1"/>
  <c r="J30" i="6" s="1"/>
  <c r="J3" i="6" s="1"/>
  <c r="J16" i="6" s="1"/>
  <c r="K19" i="6" l="1"/>
  <c r="H4" i="6"/>
  <c r="K4" i="6" s="1"/>
  <c r="F6" i="6"/>
  <c r="F21" i="6"/>
  <c r="F30" i="6" s="1"/>
  <c r="F3" i="6" s="1"/>
  <c r="C22" i="2"/>
  <c r="C7" i="2"/>
  <c r="C9" i="2" s="1"/>
  <c r="H21" i="6" l="1"/>
  <c r="F16" i="6"/>
  <c r="H6" i="6"/>
  <c r="C30" i="2"/>
  <c r="C18" i="2"/>
  <c r="B30" i="2"/>
  <c r="B22" i="2"/>
  <c r="B18" i="2"/>
  <c r="B7" i="2"/>
  <c r="B9" i="2" s="1"/>
  <c r="B44" i="1"/>
  <c r="B17" i="1"/>
  <c r="K21" i="6" l="1"/>
  <c r="K30" i="6" s="1"/>
  <c r="K3" i="6" s="1"/>
  <c r="H30" i="6"/>
  <c r="H3" i="6" s="1"/>
  <c r="H16" i="6" s="1"/>
  <c r="K6" i="6"/>
  <c r="C32" i="2"/>
  <c r="C35" i="2" s="1"/>
  <c r="C40" i="2" s="1"/>
  <c r="B32" i="2"/>
  <c r="B35" i="2" s="1"/>
  <c r="B40" i="2" s="1"/>
  <c r="B25" i="1"/>
  <c r="B28" i="1" s="1"/>
  <c r="B31" i="1" s="1"/>
  <c r="B46" i="1" s="1"/>
  <c r="K16" i="6" l="1"/>
</calcChain>
</file>

<file path=xl/sharedStrings.xml><?xml version="1.0" encoding="utf-8"?>
<sst xmlns="http://schemas.openxmlformats.org/spreadsheetml/2006/main" count="282" uniqueCount="120">
  <si>
    <t>Intangible assets</t>
  </si>
  <si>
    <t>Investment property</t>
  </si>
  <si>
    <t>Investments</t>
  </si>
  <si>
    <t>Investments on behalf of policyholders</t>
  </si>
  <si>
    <t>Loans and receivables</t>
  </si>
  <si>
    <t>Derivatives</t>
  </si>
  <si>
    <t>Deferred tax assets</t>
  </si>
  <si>
    <t>Reinsurance contracts</t>
  </si>
  <si>
    <t>Other assets</t>
  </si>
  <si>
    <t>Cash and cash equivalents</t>
  </si>
  <si>
    <t>Assets held for sale</t>
  </si>
  <si>
    <t>Total assets</t>
  </si>
  <si>
    <t>Share capital</t>
  </si>
  <si>
    <t>Share premium reserve</t>
  </si>
  <si>
    <t>Unrealized gains and losses</t>
  </si>
  <si>
    <t>Actuarial gains and losses</t>
  </si>
  <si>
    <t>Retained earnings</t>
  </si>
  <si>
    <t>Total equity attributable to shareholders</t>
  </si>
  <si>
    <t>Other equity instruments</t>
  </si>
  <si>
    <t>Equity attributable to holders of equity instruments</t>
  </si>
  <si>
    <t>Non-controlling interests</t>
  </si>
  <si>
    <t>Total equity</t>
  </si>
  <si>
    <t>Subordinated liabilities</t>
  </si>
  <si>
    <t>Liabilities arising from insurance contracts</t>
  </si>
  <si>
    <t>Liabilities arising from insurance contracts on behalf of policyholders</t>
  </si>
  <si>
    <t>Employee benefits</t>
  </si>
  <si>
    <t>Provisions</t>
  </si>
  <si>
    <t>Borrowings</t>
  </si>
  <si>
    <t>Deferred tax liabilities</t>
  </si>
  <si>
    <t>Due to customers</t>
  </si>
  <si>
    <t>Due to banks</t>
  </si>
  <si>
    <t>Other liabilities</t>
  </si>
  <si>
    <t>Liabilities relating to assets held for sale</t>
  </si>
  <si>
    <t>Total liabilities</t>
  </si>
  <si>
    <t>Continuing operations</t>
  </si>
  <si>
    <t>Gross premiums written</t>
  </si>
  <si>
    <t xml:space="preserve">Change in provision for unearned premiums </t>
  </si>
  <si>
    <t>Gross insurance premiums</t>
  </si>
  <si>
    <t>Reinsurance premiums</t>
  </si>
  <si>
    <t>Net insurance premiums</t>
  </si>
  <si>
    <t>Investment income</t>
  </si>
  <si>
    <t>Realized gains and losses</t>
  </si>
  <si>
    <t>Fair value gains and losses</t>
  </si>
  <si>
    <t>Result on investments on behalf of policyholders</t>
  </si>
  <si>
    <t>Fee and commission income</t>
  </si>
  <si>
    <t>Other income</t>
  </si>
  <si>
    <t>Share of profit/(loss) of associates and joint ventures</t>
  </si>
  <si>
    <t>Total income</t>
  </si>
  <si>
    <t>Insurance claims and benefits</t>
  </si>
  <si>
    <t>Insurance claims and benefits recovered from reinsurers</t>
  </si>
  <si>
    <t>Net insurance claims and benefits</t>
  </si>
  <si>
    <t>Operating expenses</t>
  </si>
  <si>
    <t>Restructuring provision expenses</t>
  </si>
  <si>
    <t>Impairments</t>
  </si>
  <si>
    <t>Interest expense</t>
  </si>
  <si>
    <t>Other expenses</t>
  </si>
  <si>
    <t>Total expenses</t>
  </si>
  <si>
    <t>Profit before tax</t>
  </si>
  <si>
    <t>Income tax (expense) / gain</t>
  </si>
  <si>
    <t>Profit from continuing operations</t>
  </si>
  <si>
    <t>Discontinued operations</t>
  </si>
  <si>
    <t>Attributable to:</t>
  </si>
  <si>
    <t>- Holders of other equity instruments</t>
  </si>
  <si>
    <t>- Tax on interest of other equity instruments</t>
  </si>
  <si>
    <t>Profit attributable to holders of equity instruments</t>
  </si>
  <si>
    <t>Non-life</t>
  </si>
  <si>
    <t>Life</t>
  </si>
  <si>
    <t>Banking and Asset Management</t>
  </si>
  <si>
    <t>Distribution and Services</t>
  </si>
  <si>
    <t>Holding and Other</t>
  </si>
  <si>
    <t>Real Estate Development</t>
  </si>
  <si>
    <t>Eliminations</t>
  </si>
  <si>
    <t>Total</t>
  </si>
  <si>
    <t xml:space="preserve">Equity attributable to holders of equity instruments </t>
  </si>
  <si>
    <t xml:space="preserve">Insurance claims and benefits </t>
  </si>
  <si>
    <t xml:space="preserve">Net insurance claims and benefits </t>
  </si>
  <si>
    <t>Commission expenses</t>
  </si>
  <si>
    <t>Profit after tax from continuing operations</t>
  </si>
  <si>
    <t>Profit attributable to non-controlling interests</t>
  </si>
  <si>
    <t>Actuarial gains and losses (pension obligation)</t>
  </si>
  <si>
    <t>Equity attributable to shareholders</t>
  </si>
  <si>
    <t>At 1 January 2016</t>
  </si>
  <si>
    <t>Total other comprehensive income</t>
  </si>
  <si>
    <t>Total comprehensive income</t>
  </si>
  <si>
    <t>Dividend paid</t>
  </si>
  <si>
    <t>Other</t>
  </si>
  <si>
    <t>Profit for the year</t>
  </si>
  <si>
    <t>- Non-controlling interests</t>
  </si>
  <si>
    <t>At 1 January 2017</t>
  </si>
  <si>
    <t>Property and equipment</t>
  </si>
  <si>
    <t>Associates and joint ventures at equity method</t>
  </si>
  <si>
    <t>Treasury shares</t>
  </si>
  <si>
    <t>Treasury shares acquired</t>
  </si>
  <si>
    <t>31 December 2017</t>
  </si>
  <si>
    <t>2016
(restated)</t>
  </si>
  <si>
    <t>Total equity and liabilities</t>
  </si>
  <si>
    <t>- Shareholders of the parent</t>
  </si>
  <si>
    <t>Discretionary interest on other equity instruments</t>
  </si>
  <si>
    <t>Tax relating to interest on other equity instruments</t>
  </si>
  <si>
    <t>Increase (decrease) in capital</t>
  </si>
  <si>
    <t>Capital investments non-controlling interest</t>
  </si>
  <si>
    <t>At 31 December 2016</t>
  </si>
  <si>
    <t>Issue of other equity instruments</t>
  </si>
  <si>
    <t>Cost of issue of other equity instruments</t>
  </si>
  <si>
    <t>Consolidated Balance Sheet (before profit appropriation)</t>
  </si>
  <si>
    <t>Consolidated Income Statement</t>
  </si>
  <si>
    <t>Consolidated Statement of Changes in equity</t>
  </si>
  <si>
    <t>Segmented Balance Sheet</t>
  </si>
  <si>
    <t>Segmented Income Statement</t>
  </si>
  <si>
    <t>31 December 2016</t>
  </si>
  <si>
    <t>(in € millions)</t>
  </si>
  <si>
    <t xml:space="preserve">
(in € millions)</t>
  </si>
  <si>
    <t>Profit (loss) from discontinued operations, after tax</t>
  </si>
  <si>
    <t>Non-controlling interest</t>
  </si>
  <si>
    <t>At 31 December 2017</t>
  </si>
  <si>
    <t>As at 31 December 2017
(in € millions)</t>
  </si>
  <si>
    <t>2017
(in € millions)</t>
  </si>
  <si>
    <t>2016 (restated)
(in € millions)</t>
  </si>
  <si>
    <t>Segmented Balance Sheet
As at 31 December 2016 
(in € millions)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</si>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</sst>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[$-413]dd/mmm/yy;@"/>
    <numFmt numFmtId="165" formatCode="_-* #,##0.00_-;_-* #,##0.00\-;_-* &quot;-&quot;??_-;_-@_-"/>
    <numFmt numFmtId="166" formatCode="_(#,##0_);\-#,##0;_(&quot;-&quot;_)"/>
    <numFmt numFmtId="167" formatCode="_-* #,##0_-;_-* #,##0\-;_-* &quot;-&quot;??_-;_-@_-"/>
    <numFmt numFmtId="168" formatCode="#,##0_ ;\-#,##0\ "/>
    <numFmt numFmtId="169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B7FFC4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>
      <alignment horizontal="left" wrapText="1"/>
    </xf>
  </cellStyleXfs>
  <cellXfs count="111">
    <xf numFmtId="0" fontId="0" fillId="0" borderId="0" xfId="0"/>
    <xf numFmtId="0" fontId="2" fillId="0" borderId="0" xfId="1" applyFont="1" applyBorder="1" applyAlignment="1">
      <alignment horizontal="right" vertical="top"/>
    </xf>
    <xf numFmtId="166" fontId="2" fillId="0" borderId="0" xfId="1" applyNumberFormat="1" applyFont="1" applyBorder="1" applyAlignment="1">
      <alignment horizontal="right" vertical="top" wrapText="1"/>
    </xf>
    <xf numFmtId="166" fontId="2" fillId="0" borderId="0" xfId="1" applyNumberFormat="1" applyFont="1" applyFill="1" applyBorder="1" applyAlignment="1">
      <alignment horizontal="right" vertical="top" wrapText="1"/>
    </xf>
    <xf numFmtId="0" fontId="2" fillId="0" borderId="0" xfId="1" applyFont="1" applyAlignment="1"/>
    <xf numFmtId="0" fontId="4" fillId="0" borderId="0" xfId="1" applyFont="1" applyFill="1" applyBorder="1" applyAlignment="1">
      <alignment vertical="top"/>
    </xf>
    <xf numFmtId="166" fontId="4" fillId="0" borderId="0" xfId="1" applyNumberFormat="1" applyFont="1" applyBorder="1" applyAlignment="1">
      <alignment horizontal="right" vertical="top" wrapText="1"/>
    </xf>
    <xf numFmtId="0" fontId="5" fillId="0" borderId="0" xfId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0" fillId="0" borderId="0" xfId="0" applyBorder="1"/>
    <xf numFmtId="0" fontId="8" fillId="0" borderId="0" xfId="1" applyFont="1" applyFill="1" applyBorder="1" applyAlignment="1"/>
    <xf numFmtId="3" fontId="2" fillId="0" borderId="0" xfId="1" applyNumberFormat="1" applyFont="1" applyFill="1" applyBorder="1" applyAlignment="1"/>
    <xf numFmtId="0" fontId="2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2" fillId="0" borderId="0" xfId="1" quotePrefix="1" applyFont="1" applyFill="1" applyBorder="1" applyAlignment="1"/>
    <xf numFmtId="167" fontId="2" fillId="0" borderId="0" xfId="2" applyNumberFormat="1" applyFont="1" applyFill="1" applyAlignment="1"/>
    <xf numFmtId="0" fontId="2" fillId="0" borderId="0" xfId="1" applyFont="1" applyFill="1" applyAlignment="1"/>
    <xf numFmtId="167" fontId="2" fillId="0" borderId="0" xfId="2" applyNumberFormat="1" applyFont="1" applyFill="1" applyBorder="1" applyAlignment="1"/>
    <xf numFmtId="168" fontId="4" fillId="0" borderId="0" xfId="2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0" xfId="1" applyNumberFormat="1" applyFont="1" applyFill="1" applyBorder="1" applyAlignment="1">
      <alignment horizontal="right" vertical="top" wrapText="1"/>
    </xf>
    <xf numFmtId="166" fontId="4" fillId="0" borderId="1" xfId="1" applyNumberFormat="1" applyFont="1" applyFill="1" applyBorder="1" applyAlignment="1">
      <alignment horizontal="right" vertical="top" wrapText="1"/>
    </xf>
    <xf numFmtId="0" fontId="2" fillId="0" borderId="0" xfId="4" applyFont="1" applyFill="1" applyBorder="1" applyAlignment="1">
      <alignment vertical="top" wrapText="1"/>
    </xf>
    <xf numFmtId="0" fontId="6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wrapText="1"/>
    </xf>
    <xf numFmtId="0" fontId="5" fillId="0" borderId="0" xfId="1" applyFont="1" applyBorder="1" applyAlignment="1">
      <alignment wrapText="1"/>
    </xf>
    <xf numFmtId="0" fontId="6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vertical="center" wrapText="1"/>
    </xf>
    <xf numFmtId="166" fontId="4" fillId="0" borderId="5" xfId="1" applyNumberFormat="1" applyFont="1" applyFill="1" applyBorder="1" applyAlignment="1">
      <alignment horizontal="right" vertical="top" wrapText="1"/>
    </xf>
    <xf numFmtId="0" fontId="2" fillId="0" borderId="2" xfId="1" applyFont="1" applyFill="1" applyBorder="1" applyAlignment="1">
      <alignment wrapText="1"/>
    </xf>
    <xf numFmtId="0" fontId="2" fillId="0" borderId="4" xfId="1" applyFont="1" applyFill="1" applyBorder="1" applyAlignment="1">
      <alignment horizontal="right" textRotation="90" wrapText="1"/>
    </xf>
    <xf numFmtId="0" fontId="4" fillId="0" borderId="2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left" wrapText="1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right" wrapText="1"/>
    </xf>
    <xf numFmtId="0" fontId="2" fillId="2" borderId="0" xfId="1" applyFont="1" applyFill="1" applyBorder="1" applyAlignment="1">
      <alignment horizontal="right" vertical="top"/>
    </xf>
    <xf numFmtId="166" fontId="2" fillId="2" borderId="0" xfId="2" applyNumberFormat="1" applyFont="1" applyFill="1" applyBorder="1" applyAlignment="1">
      <alignment horizontal="right" vertical="top" wrapText="1"/>
    </xf>
    <xf numFmtId="166" fontId="4" fillId="2" borderId="1" xfId="2" applyNumberFormat="1" applyFont="1" applyFill="1" applyBorder="1" applyAlignment="1">
      <alignment horizontal="right" vertical="top" wrapText="1"/>
    </xf>
    <xf numFmtId="166" fontId="3" fillId="2" borderId="0" xfId="2" applyNumberFormat="1" applyFont="1" applyFill="1" applyBorder="1" applyAlignment="1">
      <alignment horizontal="right" vertical="top" wrapText="1"/>
    </xf>
    <xf numFmtId="0" fontId="4" fillId="0" borderId="2" xfId="1" applyFont="1" applyFill="1" applyBorder="1" applyAlignment="1">
      <alignment vertical="top"/>
    </xf>
    <xf numFmtId="166" fontId="4" fillId="2" borderId="5" xfId="2" applyNumberFormat="1" applyFont="1" applyFill="1" applyBorder="1" applyAlignment="1">
      <alignment horizontal="right" vertical="top" wrapText="1"/>
    </xf>
    <xf numFmtId="168" fontId="4" fillId="3" borderId="0" xfId="2" applyNumberFormat="1" applyFont="1" applyFill="1" applyBorder="1" applyAlignment="1">
      <alignment horizontal="right"/>
    </xf>
    <xf numFmtId="0" fontId="2" fillId="0" borderId="0" xfId="1" applyFont="1" applyBorder="1" applyAlignment="1"/>
    <xf numFmtId="0" fontId="0" fillId="0" borderId="0" xfId="0"/>
    <xf numFmtId="166" fontId="0" fillId="0" borderId="0" xfId="0" applyNumberFormat="1"/>
    <xf numFmtId="3" fontId="0" fillId="0" borderId="0" xfId="0" applyNumberFormat="1"/>
    <xf numFmtId="166" fontId="4" fillId="0" borderId="0" xfId="2" applyNumberFormat="1" applyFont="1" applyFill="1" applyBorder="1" applyAlignment="1">
      <alignment horizontal="right" vertical="top" wrapText="1"/>
    </xf>
    <xf numFmtId="0" fontId="2" fillId="3" borderId="0" xfId="1" applyFont="1" applyFill="1" applyBorder="1" applyAlignment="1">
      <alignment horizontal="right" wrapText="1"/>
    </xf>
    <xf numFmtId="0" fontId="0" fillId="3" borderId="0" xfId="0" applyFill="1"/>
    <xf numFmtId="166" fontId="2" fillId="3" borderId="0" xfId="1" applyNumberFormat="1" applyFont="1" applyFill="1" applyBorder="1" applyAlignment="1">
      <alignment horizontal="right" vertical="top" wrapText="1"/>
    </xf>
    <xf numFmtId="166" fontId="4" fillId="3" borderId="0" xfId="1" applyNumberFormat="1" applyFont="1" applyFill="1" applyBorder="1" applyAlignment="1">
      <alignment horizontal="right" vertical="top" wrapText="1"/>
    </xf>
    <xf numFmtId="166" fontId="4" fillId="3" borderId="1" xfId="1" applyNumberFormat="1" applyFont="1" applyFill="1" applyBorder="1" applyAlignment="1">
      <alignment horizontal="right" vertical="top" wrapText="1"/>
    </xf>
    <xf numFmtId="166" fontId="4" fillId="3" borderId="5" xfId="1" applyNumberFormat="1" applyFont="1" applyFill="1" applyBorder="1" applyAlignment="1">
      <alignment horizontal="right" vertical="top" wrapText="1"/>
    </xf>
    <xf numFmtId="166" fontId="8" fillId="3" borderId="0" xfId="1" applyNumberFormat="1" applyFont="1" applyFill="1" applyBorder="1" applyAlignment="1">
      <alignment horizontal="right" vertical="top" wrapText="1"/>
    </xf>
    <xf numFmtId="165" fontId="4" fillId="3" borderId="0" xfId="2" applyFont="1" applyFill="1" applyBorder="1" applyAlignment="1">
      <alignment horizontal="right"/>
    </xf>
    <xf numFmtId="165" fontId="4" fillId="4" borderId="0" xfId="2" applyFont="1" applyFill="1" applyBorder="1" applyAlignment="1">
      <alignment horizontal="right"/>
    </xf>
    <xf numFmtId="0" fontId="2" fillId="4" borderId="0" xfId="1" applyFont="1" applyFill="1" applyBorder="1" applyAlignment="1">
      <alignment horizontal="right"/>
    </xf>
    <xf numFmtId="167" fontId="2" fillId="4" borderId="0" xfId="2" applyNumberFormat="1" applyFont="1" applyFill="1" applyBorder="1" applyAlignment="1"/>
    <xf numFmtId="166" fontId="2" fillId="4" borderId="0" xfId="1" applyNumberFormat="1" applyFont="1" applyFill="1" applyBorder="1" applyAlignment="1">
      <alignment horizontal="right" vertical="top" wrapText="1"/>
    </xf>
    <xf numFmtId="166" fontId="4" fillId="4" borderId="0" xfId="1" applyNumberFormat="1" applyFont="1" applyFill="1" applyBorder="1" applyAlignment="1">
      <alignment horizontal="right" vertical="top" wrapText="1"/>
    </xf>
    <xf numFmtId="166" fontId="4" fillId="4" borderId="1" xfId="1" applyNumberFormat="1" applyFont="1" applyFill="1" applyBorder="1" applyAlignment="1">
      <alignment horizontal="right" vertical="top" wrapText="1"/>
    </xf>
    <xf numFmtId="0" fontId="2" fillId="4" borderId="0" xfId="4" applyFont="1" applyFill="1" applyBorder="1" applyAlignment="1">
      <alignment vertical="top" wrapText="1"/>
    </xf>
    <xf numFmtId="166" fontId="4" fillId="4" borderId="5" xfId="1" applyNumberFormat="1" applyFont="1" applyFill="1" applyBorder="1" applyAlignment="1">
      <alignment horizontal="right" vertical="top" wrapText="1"/>
    </xf>
    <xf numFmtId="0" fontId="2" fillId="4" borderId="0" xfId="1" applyFont="1" applyFill="1" applyBorder="1" applyAlignment="1">
      <alignment horizontal="right" vertical="top"/>
    </xf>
    <xf numFmtId="0" fontId="0" fillId="4" borderId="0" xfId="0" applyFill="1"/>
    <xf numFmtId="0" fontId="2" fillId="4" borderId="0" xfId="1" applyFont="1" applyFill="1" applyBorder="1" applyAlignment="1">
      <alignment horizontal="right" wrapText="1"/>
    </xf>
    <xf numFmtId="166" fontId="2" fillId="4" borderId="0" xfId="2" applyNumberFormat="1" applyFont="1" applyFill="1" applyBorder="1" applyAlignment="1">
      <alignment horizontal="right" vertical="top" wrapText="1"/>
    </xf>
    <xf numFmtId="166" fontId="4" fillId="4" borderId="1" xfId="2" applyNumberFormat="1" applyFont="1" applyFill="1" applyBorder="1" applyAlignment="1">
      <alignment horizontal="right" vertical="top" wrapText="1"/>
    </xf>
    <xf numFmtId="166" fontId="3" fillId="4" borderId="0" xfId="2" applyNumberFormat="1" applyFont="1" applyFill="1" applyBorder="1" applyAlignment="1">
      <alignment horizontal="right" vertical="top" wrapText="1"/>
    </xf>
    <xf numFmtId="166" fontId="4" fillId="4" borderId="5" xfId="2" applyNumberFormat="1" applyFont="1" applyFill="1" applyBorder="1" applyAlignment="1">
      <alignment horizontal="right" vertical="top" wrapText="1"/>
    </xf>
    <xf numFmtId="0" fontId="8" fillId="5" borderId="0" xfId="1" applyFont="1" applyFill="1" applyAlignment="1">
      <alignment vertical="center"/>
    </xf>
    <xf numFmtId="49" fontId="2" fillId="0" borderId="2" xfId="1" applyNumberFormat="1" applyFont="1" applyFill="1" applyBorder="1" applyAlignment="1">
      <alignment horizontal="right" textRotation="90" wrapText="1"/>
    </xf>
    <xf numFmtId="0" fontId="0" fillId="5" borderId="0" xfId="0" applyFill="1" applyBorder="1"/>
    <xf numFmtId="0" fontId="9" fillId="5" borderId="0" xfId="0" applyFont="1" applyFill="1" applyBorder="1" applyAlignment="1">
      <alignment vertical="center"/>
    </xf>
    <xf numFmtId="0" fontId="2" fillId="5" borderId="0" xfId="1" applyFont="1" applyFill="1" applyBorder="1" applyAlignment="1">
      <alignment horizontal="center"/>
    </xf>
    <xf numFmtId="0" fontId="2" fillId="5" borderId="0" xfId="1" applyFont="1" applyFill="1" applyBorder="1" applyAlignment="1"/>
    <xf numFmtId="3" fontId="2" fillId="5" borderId="0" xfId="1" applyNumberFormat="1" applyFont="1" applyFill="1" applyBorder="1" applyAlignment="1">
      <alignment horizontal="right" vertical="top"/>
    </xf>
    <xf numFmtId="0" fontId="4" fillId="5" borderId="0" xfId="1" applyFont="1" applyFill="1" applyAlignment="1">
      <alignment vertical="center"/>
    </xf>
    <xf numFmtId="0" fontId="2" fillId="0" borderId="2" xfId="1" applyFont="1" applyFill="1" applyBorder="1" applyAlignment="1">
      <alignment horizontal="right" textRotation="90" wrapText="1"/>
    </xf>
    <xf numFmtId="0" fontId="8" fillId="5" borderId="0" xfId="1" applyFont="1" applyFill="1" applyBorder="1" applyAlignment="1">
      <alignment vertical="center"/>
    </xf>
    <xf numFmtId="0" fontId="2" fillId="3" borderId="2" xfId="1" applyFont="1" applyFill="1" applyBorder="1" applyAlignment="1">
      <alignment horizontal="right" wrapText="1"/>
    </xf>
    <xf numFmtId="167" fontId="2" fillId="5" borderId="0" xfId="2" applyNumberFormat="1" applyFont="1" applyFill="1" applyBorder="1" applyAlignment="1">
      <alignment vertical="center"/>
    </xf>
    <xf numFmtId="0" fontId="2" fillId="5" borderId="0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right" wrapText="1"/>
    </xf>
    <xf numFmtId="164" fontId="2" fillId="0" borderId="2" xfId="1" quotePrefix="1" applyNumberFormat="1" applyFont="1" applyFill="1" applyBorder="1" applyAlignment="1">
      <alignment horizontal="right" vertical="top" wrapText="1"/>
    </xf>
    <xf numFmtId="164" fontId="2" fillId="3" borderId="2" xfId="1" quotePrefix="1" applyNumberFormat="1" applyFont="1" applyFill="1" applyBorder="1" applyAlignment="1">
      <alignment horizontal="right" vertical="top" wrapText="1"/>
    </xf>
    <xf numFmtId="169" fontId="2" fillId="4" borderId="0" xfId="3" applyNumberFormat="1" applyFont="1" applyFill="1" applyBorder="1" applyAlignment="1">
      <alignment horizontal="right"/>
    </xf>
    <xf numFmtId="169" fontId="2" fillId="3" borderId="0" xfId="3" applyNumberFormat="1" applyFont="1" applyFill="1" applyBorder="1" applyAlignment="1">
      <alignment horizontal="right"/>
    </xf>
    <xf numFmtId="169" fontId="4" fillId="4" borderId="1" xfId="3" applyNumberFormat="1" applyFont="1" applyFill="1" applyBorder="1" applyAlignment="1">
      <alignment horizontal="right"/>
    </xf>
    <xf numFmtId="169" fontId="4" fillId="3" borderId="1" xfId="3" applyNumberFormat="1" applyFont="1" applyFill="1" applyBorder="1" applyAlignment="1">
      <alignment horizontal="right"/>
    </xf>
    <xf numFmtId="169" fontId="2" fillId="4" borderId="0" xfId="3" applyNumberFormat="1" applyFont="1" applyFill="1" applyBorder="1" applyAlignment="1"/>
    <xf numFmtId="169" fontId="2" fillId="3" borderId="0" xfId="3" applyNumberFormat="1" applyFont="1" applyFill="1" applyBorder="1" applyAlignment="1"/>
    <xf numFmtId="169" fontId="2" fillId="4" borderId="3" xfId="3" applyNumberFormat="1" applyFont="1" applyFill="1" applyBorder="1" applyAlignment="1"/>
    <xf numFmtId="169" fontId="2" fillId="3" borderId="3" xfId="3" applyNumberFormat="1" applyFont="1" applyFill="1" applyBorder="1" applyAlignment="1"/>
    <xf numFmtId="169" fontId="4" fillId="4" borderId="2" xfId="3" applyNumberFormat="1" applyFont="1" applyFill="1" applyBorder="1" applyAlignment="1">
      <alignment horizontal="right"/>
    </xf>
    <xf numFmtId="169" fontId="4" fillId="3" borderId="2" xfId="3" applyNumberFormat="1" applyFont="1" applyFill="1" applyBorder="1" applyAlignment="1">
      <alignment horizontal="right"/>
    </xf>
    <xf numFmtId="169" fontId="4" fillId="4" borderId="0" xfId="3" applyNumberFormat="1" applyFont="1" applyFill="1" applyBorder="1" applyAlignment="1">
      <alignment horizontal="right"/>
    </xf>
    <xf numFmtId="169" fontId="4" fillId="3" borderId="0" xfId="3" applyNumberFormat="1" applyFont="1" applyFill="1" applyBorder="1" applyAlignment="1">
      <alignment horizontal="right"/>
    </xf>
    <xf numFmtId="169" fontId="3" fillId="4" borderId="0" xfId="3" applyNumberFormat="1" applyFont="1" applyFill="1" applyBorder="1" applyAlignment="1">
      <alignment horizontal="right"/>
    </xf>
    <xf numFmtId="169" fontId="3" fillId="3" borderId="0" xfId="3" applyNumberFormat="1" applyFont="1" applyFill="1" applyBorder="1" applyAlignment="1">
      <alignment horizontal="right"/>
    </xf>
    <xf numFmtId="169" fontId="2" fillId="4" borderId="3" xfId="3" applyNumberFormat="1" applyFont="1" applyFill="1" applyBorder="1" applyAlignment="1">
      <alignment horizontal="right"/>
    </xf>
    <xf numFmtId="169" fontId="2" fillId="3" borderId="3" xfId="3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/>
    </xf>
  </cellXfs>
  <cellStyles count="5">
    <cellStyle name="Komma" xfId="3" builtinId="3"/>
    <cellStyle name="Komma 2" xfId="2"/>
    <cellStyle name="Normal" xfId="1"/>
    <cellStyle name="Standaard" xfId="0" builtinId="0"/>
    <cellStyle name="Standaard_Tabellen jaarrekening 2010 v13_met retrievekoppelingen" xfId="4"/>
  </cellStyles>
  <dxfs count="0"/>
  <tableStyles count="0" defaultTableStyle="TableStyleMedium2" defaultPivotStyle="PivotStyleLight16"/>
  <colors>
    <mruColors>
      <color rgb="FFB7FF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showGridLines="0" tabSelected="1" zoomScaleNormal="100" zoomScaleSheetLayoutView="100" workbookViewId="0">
      <selection activeCell="A87" sqref="A87"/>
    </sheetView>
  </sheetViews>
  <sheetFormatPr defaultRowHeight="15" x14ac:dyDescent="0.25"/>
  <cols>
    <col min="1" max="1" width="63.140625" customWidth="1"/>
    <col min="2" max="2" width="17.7109375" customWidth="1"/>
    <col min="3" max="3" width="17.42578125" customWidth="1"/>
  </cols>
  <sheetData>
    <row r="1" spans="1:4" s="50" customFormat="1" ht="21.6" customHeight="1" x14ac:dyDescent="0.25">
      <c r="A1" s="80" t="s">
        <v>104</v>
      </c>
      <c r="B1" s="79"/>
      <c r="C1" s="79"/>
    </row>
    <row r="2" spans="1:4" x14ac:dyDescent="0.25">
      <c r="A2" s="34" t="s">
        <v>110</v>
      </c>
      <c r="B2" s="91" t="s">
        <v>93</v>
      </c>
      <c r="C2" s="92" t="s">
        <v>109</v>
      </c>
    </row>
    <row r="3" spans="1:4" x14ac:dyDescent="0.25">
      <c r="A3" s="49"/>
      <c r="B3" s="62"/>
      <c r="C3" s="61"/>
      <c r="D3" s="11"/>
    </row>
    <row r="4" spans="1:4" x14ac:dyDescent="0.25">
      <c r="A4" s="7" t="s">
        <v>0</v>
      </c>
      <c r="B4" s="93">
        <v>333</v>
      </c>
      <c r="C4" s="94">
        <v>326</v>
      </c>
    </row>
    <row r="5" spans="1:4" x14ac:dyDescent="0.25">
      <c r="A5" s="7" t="s">
        <v>89</v>
      </c>
      <c r="B5" s="93">
        <v>171</v>
      </c>
      <c r="C5" s="94">
        <v>171</v>
      </c>
    </row>
    <row r="6" spans="1:4" x14ac:dyDescent="0.25">
      <c r="A6" s="8" t="s">
        <v>1</v>
      </c>
      <c r="B6" s="93">
        <v>1597</v>
      </c>
      <c r="C6" s="94">
        <v>3057</v>
      </c>
    </row>
    <row r="7" spans="1:4" x14ac:dyDescent="0.25">
      <c r="A7" s="8" t="s">
        <v>90</v>
      </c>
      <c r="B7" s="93">
        <v>45</v>
      </c>
      <c r="C7" s="94">
        <v>20</v>
      </c>
    </row>
    <row r="8" spans="1:4" x14ac:dyDescent="0.25">
      <c r="A8" s="9" t="s">
        <v>2</v>
      </c>
      <c r="B8" s="93">
        <v>25681</v>
      </c>
      <c r="C8" s="94">
        <v>25471</v>
      </c>
    </row>
    <row r="9" spans="1:4" x14ac:dyDescent="0.25">
      <c r="A9" s="9" t="s">
        <v>3</v>
      </c>
      <c r="B9" s="93">
        <v>7684</v>
      </c>
      <c r="C9" s="94">
        <v>7745</v>
      </c>
    </row>
    <row r="10" spans="1:4" x14ac:dyDescent="0.25">
      <c r="A10" s="9" t="s">
        <v>4</v>
      </c>
      <c r="B10" s="93">
        <v>12174</v>
      </c>
      <c r="C10" s="94">
        <v>11468</v>
      </c>
    </row>
    <row r="11" spans="1:4" x14ac:dyDescent="0.25">
      <c r="A11" s="9" t="s">
        <v>5</v>
      </c>
      <c r="B11" s="93">
        <v>2527</v>
      </c>
      <c r="C11" s="94">
        <v>3060</v>
      </c>
    </row>
    <row r="12" spans="1:4" x14ac:dyDescent="0.25">
      <c r="A12" s="7" t="s">
        <v>6</v>
      </c>
      <c r="B12" s="93">
        <v>226</v>
      </c>
      <c r="C12" s="94">
        <v>595</v>
      </c>
    </row>
    <row r="13" spans="1:4" x14ac:dyDescent="0.25">
      <c r="A13" s="7" t="s">
        <v>7</v>
      </c>
      <c r="B13" s="93">
        <v>546</v>
      </c>
      <c r="C13" s="94">
        <v>635</v>
      </c>
    </row>
    <row r="14" spans="1:4" x14ac:dyDescent="0.25">
      <c r="A14" s="7" t="s">
        <v>8</v>
      </c>
      <c r="B14" s="93">
        <v>672</v>
      </c>
      <c r="C14" s="94">
        <v>773</v>
      </c>
    </row>
    <row r="15" spans="1:4" x14ac:dyDescent="0.25">
      <c r="A15" s="7" t="s">
        <v>9</v>
      </c>
      <c r="B15" s="93">
        <v>3749</v>
      </c>
      <c r="C15" s="94">
        <v>3581</v>
      </c>
    </row>
    <row r="16" spans="1:4" x14ac:dyDescent="0.25">
      <c r="A16" s="7" t="s">
        <v>10</v>
      </c>
      <c r="B16" s="93">
        <v>0</v>
      </c>
      <c r="C16" s="94">
        <v>50</v>
      </c>
    </row>
    <row r="17" spans="1:3" x14ac:dyDescent="0.25">
      <c r="A17" s="10" t="s">
        <v>11</v>
      </c>
      <c r="B17" s="95">
        <f>SUM(B4:B16)</f>
        <v>55405</v>
      </c>
      <c r="C17" s="96">
        <f>SUM(C4:C16)</f>
        <v>56952</v>
      </c>
    </row>
    <row r="18" spans="1:3" x14ac:dyDescent="0.25">
      <c r="A18" s="10"/>
      <c r="B18" s="97"/>
      <c r="C18" s="98"/>
    </row>
    <row r="19" spans="1:3" x14ac:dyDescent="0.25">
      <c r="A19" s="7" t="s">
        <v>12</v>
      </c>
      <c r="B19" s="93">
        <v>24</v>
      </c>
      <c r="C19" s="94">
        <v>24</v>
      </c>
    </row>
    <row r="20" spans="1:3" x14ac:dyDescent="0.25">
      <c r="A20" s="7" t="s">
        <v>13</v>
      </c>
      <c r="B20" s="93">
        <v>1018</v>
      </c>
      <c r="C20" s="94">
        <v>1038</v>
      </c>
    </row>
    <row r="21" spans="1:3" x14ac:dyDescent="0.25">
      <c r="A21" s="7" t="s">
        <v>14</v>
      </c>
      <c r="B21" s="93">
        <v>869</v>
      </c>
      <c r="C21" s="94">
        <v>726</v>
      </c>
    </row>
    <row r="22" spans="1:3" x14ac:dyDescent="0.25">
      <c r="A22" s="7" t="s">
        <v>15</v>
      </c>
      <c r="B22" s="93">
        <v>-674</v>
      </c>
      <c r="C22" s="94">
        <v>-755</v>
      </c>
    </row>
    <row r="23" spans="1:3" x14ac:dyDescent="0.25">
      <c r="A23" s="7" t="s">
        <v>16</v>
      </c>
      <c r="B23" s="93">
        <v>3383</v>
      </c>
      <c r="C23" s="94">
        <v>2747</v>
      </c>
    </row>
    <row r="24" spans="1:3" x14ac:dyDescent="0.25">
      <c r="A24" s="7" t="s">
        <v>91</v>
      </c>
      <c r="B24" s="93">
        <v>-188</v>
      </c>
      <c r="C24" s="94">
        <v>0</v>
      </c>
    </row>
    <row r="25" spans="1:3" x14ac:dyDescent="0.25">
      <c r="A25" s="10" t="s">
        <v>17</v>
      </c>
      <c r="B25" s="95">
        <f>SUM(B19:B24)</f>
        <v>4432</v>
      </c>
      <c r="C25" s="96">
        <f>SUM(C19:C24)</f>
        <v>3780</v>
      </c>
    </row>
    <row r="26" spans="1:3" x14ac:dyDescent="0.25">
      <c r="A26" s="7"/>
      <c r="B26" s="97"/>
      <c r="C26" s="98"/>
    </row>
    <row r="27" spans="1:3" x14ac:dyDescent="0.25">
      <c r="A27" s="7" t="s">
        <v>18</v>
      </c>
      <c r="B27" s="93">
        <v>1001</v>
      </c>
      <c r="C27" s="94">
        <v>701</v>
      </c>
    </row>
    <row r="28" spans="1:3" x14ac:dyDescent="0.25">
      <c r="A28" s="10" t="s">
        <v>19</v>
      </c>
      <c r="B28" s="95">
        <f>SUM(B25:B27)</f>
        <v>5433</v>
      </c>
      <c r="C28" s="96">
        <f>SUM(C25:C27)</f>
        <v>4481</v>
      </c>
    </row>
    <row r="29" spans="1:3" x14ac:dyDescent="0.25">
      <c r="A29" s="7"/>
      <c r="B29" s="97"/>
      <c r="C29" s="98"/>
    </row>
    <row r="30" spans="1:3" x14ac:dyDescent="0.25">
      <c r="A30" s="7" t="s">
        <v>20</v>
      </c>
      <c r="B30" s="93">
        <v>-1</v>
      </c>
      <c r="C30" s="94">
        <v>-10</v>
      </c>
    </row>
    <row r="31" spans="1:3" x14ac:dyDescent="0.25">
      <c r="A31" s="10" t="s">
        <v>21</v>
      </c>
      <c r="B31" s="95">
        <f>+B28+B30</f>
        <v>5432</v>
      </c>
      <c r="C31" s="96">
        <f>+C28+C30</f>
        <v>4471</v>
      </c>
    </row>
    <row r="32" spans="1:3" x14ac:dyDescent="0.25">
      <c r="A32" s="10"/>
      <c r="B32" s="97"/>
      <c r="C32" s="98"/>
    </row>
    <row r="33" spans="1:3" x14ac:dyDescent="0.25">
      <c r="A33" s="7" t="s">
        <v>22</v>
      </c>
      <c r="B33" s="97">
        <v>497</v>
      </c>
      <c r="C33" s="98">
        <v>497</v>
      </c>
    </row>
    <row r="34" spans="1:3" x14ac:dyDescent="0.25">
      <c r="A34" s="7" t="s">
        <v>23</v>
      </c>
      <c r="B34" s="97">
        <v>31057</v>
      </c>
      <c r="C34" s="98">
        <v>32484</v>
      </c>
    </row>
    <row r="35" spans="1:3" x14ac:dyDescent="0.25">
      <c r="A35" s="7" t="s">
        <v>24</v>
      </c>
      <c r="B35" s="97">
        <v>9804</v>
      </c>
      <c r="C35" s="98">
        <v>9928</v>
      </c>
    </row>
    <row r="36" spans="1:3" x14ac:dyDescent="0.25">
      <c r="A36" s="7" t="s">
        <v>25</v>
      </c>
      <c r="B36" s="97">
        <v>3161</v>
      </c>
      <c r="C36" s="98">
        <v>3257</v>
      </c>
    </row>
    <row r="37" spans="1:3" x14ac:dyDescent="0.25">
      <c r="A37" s="7" t="s">
        <v>26</v>
      </c>
      <c r="B37" s="97">
        <v>33</v>
      </c>
      <c r="C37" s="98">
        <v>49</v>
      </c>
    </row>
    <row r="38" spans="1:3" x14ac:dyDescent="0.25">
      <c r="A38" s="7" t="s">
        <v>27</v>
      </c>
      <c r="B38" s="97">
        <v>39</v>
      </c>
      <c r="C38" s="98">
        <v>114</v>
      </c>
    </row>
    <row r="39" spans="1:3" x14ac:dyDescent="0.25">
      <c r="A39" s="7" t="s">
        <v>5</v>
      </c>
      <c r="B39" s="97">
        <v>403</v>
      </c>
      <c r="C39" s="98">
        <v>577</v>
      </c>
    </row>
    <row r="40" spans="1:3" x14ac:dyDescent="0.25">
      <c r="A40" s="7" t="s">
        <v>29</v>
      </c>
      <c r="B40" s="97">
        <v>2184</v>
      </c>
      <c r="C40" s="98">
        <v>1911</v>
      </c>
    </row>
    <row r="41" spans="1:3" x14ac:dyDescent="0.25">
      <c r="A41" s="7" t="s">
        <v>30</v>
      </c>
      <c r="B41" s="97">
        <v>2254</v>
      </c>
      <c r="C41" s="98">
        <v>2835</v>
      </c>
    </row>
    <row r="42" spans="1:3" x14ac:dyDescent="0.25">
      <c r="A42" s="7" t="s">
        <v>31</v>
      </c>
      <c r="B42" s="97">
        <v>541</v>
      </c>
      <c r="C42" s="98">
        <v>827</v>
      </c>
    </row>
    <row r="43" spans="1:3" x14ac:dyDescent="0.25">
      <c r="A43" s="7" t="s">
        <v>32</v>
      </c>
      <c r="B43" s="97">
        <v>0</v>
      </c>
      <c r="C43" s="98">
        <v>2</v>
      </c>
    </row>
    <row r="44" spans="1:3" x14ac:dyDescent="0.25">
      <c r="A44" s="10" t="s">
        <v>33</v>
      </c>
      <c r="B44" s="95">
        <f>SUM(B33:B43)</f>
        <v>49973</v>
      </c>
      <c r="C44" s="96">
        <f>SUM(C33:C43)</f>
        <v>52481</v>
      </c>
    </row>
    <row r="45" spans="1:3" ht="15.75" thickBot="1" x14ac:dyDescent="0.3">
      <c r="A45" s="7"/>
      <c r="B45" s="99"/>
      <c r="C45" s="100"/>
    </row>
    <row r="46" spans="1:3" ht="15.75" thickTop="1" x14ac:dyDescent="0.25">
      <c r="A46" s="33" t="s">
        <v>95</v>
      </c>
      <c r="B46" s="101">
        <f>+B44+B31</f>
        <v>55405</v>
      </c>
      <c r="C46" s="102">
        <f>+C44+C31</f>
        <v>56952</v>
      </c>
    </row>
    <row r="48" spans="1:3" x14ac:dyDescent="0.25">
      <c r="B48" s="52"/>
    </row>
    <row r="50" spans="2:2" x14ac:dyDescent="0.25">
      <c r="B50" s="52"/>
    </row>
  </sheetData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topLeftCell="A8" zoomScaleNormal="100" workbookViewId="0">
      <selection activeCell="A87" sqref="A87"/>
    </sheetView>
  </sheetViews>
  <sheetFormatPr defaultRowHeight="15" x14ac:dyDescent="0.25"/>
  <cols>
    <col min="1" max="1" width="74.7109375" style="18" customWidth="1"/>
    <col min="2" max="2" width="16.7109375" style="17" customWidth="1"/>
    <col min="3" max="3" width="16.7109375" style="18" customWidth="1"/>
  </cols>
  <sheetData>
    <row r="1" spans="1:3" s="50" customFormat="1" ht="21" customHeight="1" x14ac:dyDescent="0.25">
      <c r="A1" s="86" t="s">
        <v>105</v>
      </c>
      <c r="B1" s="88"/>
      <c r="C1" s="89"/>
    </row>
    <row r="2" spans="1:3" ht="26.25" x14ac:dyDescent="0.25">
      <c r="A2" s="34" t="s">
        <v>111</v>
      </c>
      <c r="B2" s="90">
        <v>2017</v>
      </c>
      <c r="C2" s="87" t="s">
        <v>94</v>
      </c>
    </row>
    <row r="3" spans="1:3" x14ac:dyDescent="0.25">
      <c r="A3" s="12" t="s">
        <v>34</v>
      </c>
      <c r="B3" s="63"/>
      <c r="C3" s="54"/>
    </row>
    <row r="4" spans="1:3" x14ac:dyDescent="0.25">
      <c r="A4" s="8"/>
      <c r="B4" s="64"/>
      <c r="C4" s="55"/>
    </row>
    <row r="5" spans="1:3" x14ac:dyDescent="0.25">
      <c r="A5" s="13" t="s">
        <v>35</v>
      </c>
      <c r="B5" s="93">
        <v>3920</v>
      </c>
      <c r="C5" s="94">
        <v>4328</v>
      </c>
    </row>
    <row r="6" spans="1:3" x14ac:dyDescent="0.25">
      <c r="A6" s="13" t="s">
        <v>36</v>
      </c>
      <c r="B6" s="93">
        <v>43</v>
      </c>
      <c r="C6" s="94">
        <v>58</v>
      </c>
    </row>
    <row r="7" spans="1:3" x14ac:dyDescent="0.25">
      <c r="A7" s="10" t="s">
        <v>37</v>
      </c>
      <c r="B7" s="95">
        <f>+B5+B6</f>
        <v>3963</v>
      </c>
      <c r="C7" s="96">
        <f>+C5+C6</f>
        <v>4386</v>
      </c>
    </row>
    <row r="8" spans="1:3" x14ac:dyDescent="0.25">
      <c r="A8" s="7" t="s">
        <v>38</v>
      </c>
      <c r="B8" s="93">
        <v>-60</v>
      </c>
      <c r="C8" s="94">
        <v>-126</v>
      </c>
    </row>
    <row r="9" spans="1:3" x14ac:dyDescent="0.25">
      <c r="A9" s="10" t="s">
        <v>39</v>
      </c>
      <c r="B9" s="95">
        <f>+B7+B8</f>
        <v>3903</v>
      </c>
      <c r="C9" s="96">
        <f>+C7+C8</f>
        <v>4260</v>
      </c>
    </row>
    <row r="10" spans="1:3" x14ac:dyDescent="0.25">
      <c r="A10" s="8"/>
      <c r="B10" s="93"/>
      <c r="C10" s="94"/>
    </row>
    <row r="11" spans="1:3" x14ac:dyDescent="0.25">
      <c r="A11" s="8" t="s">
        <v>40</v>
      </c>
      <c r="B11" s="93">
        <v>1266</v>
      </c>
      <c r="C11" s="94">
        <v>1303</v>
      </c>
    </row>
    <row r="12" spans="1:3" x14ac:dyDescent="0.25">
      <c r="A12" s="8" t="s">
        <v>41</v>
      </c>
      <c r="B12" s="93">
        <v>417</v>
      </c>
      <c r="C12" s="94">
        <v>639</v>
      </c>
    </row>
    <row r="13" spans="1:3" x14ac:dyDescent="0.25">
      <c r="A13" s="8" t="s">
        <v>42</v>
      </c>
      <c r="B13" s="93">
        <v>14</v>
      </c>
      <c r="C13" s="94">
        <v>121</v>
      </c>
    </row>
    <row r="14" spans="1:3" x14ac:dyDescent="0.25">
      <c r="A14" s="7" t="s">
        <v>43</v>
      </c>
      <c r="B14" s="93">
        <v>462</v>
      </c>
      <c r="C14" s="94">
        <v>322</v>
      </c>
    </row>
    <row r="15" spans="1:3" x14ac:dyDescent="0.25">
      <c r="A15" s="7" t="s">
        <v>44</v>
      </c>
      <c r="B15" s="93">
        <v>121</v>
      </c>
      <c r="C15" s="94">
        <v>112</v>
      </c>
    </row>
    <row r="16" spans="1:3" x14ac:dyDescent="0.25">
      <c r="A16" s="7" t="s">
        <v>45</v>
      </c>
      <c r="B16" s="93">
        <v>181</v>
      </c>
      <c r="C16" s="94">
        <v>170</v>
      </c>
    </row>
    <row r="17" spans="1:3" x14ac:dyDescent="0.25">
      <c r="A17" s="7" t="s">
        <v>46</v>
      </c>
      <c r="B17" s="93">
        <v>14</v>
      </c>
      <c r="C17" s="94">
        <v>7</v>
      </c>
    </row>
    <row r="18" spans="1:3" x14ac:dyDescent="0.25">
      <c r="A18" s="10" t="s">
        <v>47</v>
      </c>
      <c r="B18" s="95">
        <f>SUM(B11:B17)</f>
        <v>2475</v>
      </c>
      <c r="C18" s="96">
        <f>SUM(C11:C17)</f>
        <v>2674</v>
      </c>
    </row>
    <row r="19" spans="1:3" x14ac:dyDescent="0.25">
      <c r="A19" s="7"/>
      <c r="B19" s="93"/>
      <c r="C19" s="94"/>
    </row>
    <row r="20" spans="1:3" x14ac:dyDescent="0.25">
      <c r="A20" s="7" t="s">
        <v>48</v>
      </c>
      <c r="B20" s="93">
        <v>-3861</v>
      </c>
      <c r="C20" s="94">
        <v>-4846</v>
      </c>
    </row>
    <row r="21" spans="1:3" x14ac:dyDescent="0.25">
      <c r="A21" s="7" t="s">
        <v>49</v>
      </c>
      <c r="B21" s="93">
        <v>26</v>
      </c>
      <c r="C21" s="94">
        <v>120</v>
      </c>
    </row>
    <row r="22" spans="1:3" x14ac:dyDescent="0.25">
      <c r="A22" s="10" t="s">
        <v>50</v>
      </c>
      <c r="B22" s="95">
        <f>+B20+B21</f>
        <v>-3835</v>
      </c>
      <c r="C22" s="96">
        <f>+C20+C21</f>
        <v>-4726</v>
      </c>
    </row>
    <row r="23" spans="1:3" x14ac:dyDescent="0.25">
      <c r="A23" s="7"/>
      <c r="B23" s="93"/>
      <c r="C23" s="94"/>
    </row>
    <row r="24" spans="1:3" x14ac:dyDescent="0.25">
      <c r="A24" s="7" t="s">
        <v>51</v>
      </c>
      <c r="B24" s="93">
        <v>-584</v>
      </c>
      <c r="C24" s="94">
        <v>-569</v>
      </c>
    </row>
    <row r="25" spans="1:3" x14ac:dyDescent="0.25">
      <c r="A25" s="14" t="s">
        <v>52</v>
      </c>
      <c r="B25" s="93">
        <v>-11</v>
      </c>
      <c r="C25" s="94">
        <v>-17</v>
      </c>
    </row>
    <row r="26" spans="1:3" x14ac:dyDescent="0.25">
      <c r="A26" s="7" t="s">
        <v>76</v>
      </c>
      <c r="B26" s="93">
        <v>-390</v>
      </c>
      <c r="C26" s="94">
        <v>-398</v>
      </c>
    </row>
    <row r="27" spans="1:3" x14ac:dyDescent="0.25">
      <c r="A27" s="7" t="s">
        <v>53</v>
      </c>
      <c r="B27" s="93">
        <v>26</v>
      </c>
      <c r="C27" s="94">
        <v>15</v>
      </c>
    </row>
    <row r="28" spans="1:3" x14ac:dyDescent="0.25">
      <c r="A28" s="7" t="s">
        <v>54</v>
      </c>
      <c r="B28" s="93">
        <v>-197</v>
      </c>
      <c r="C28" s="94">
        <v>-257</v>
      </c>
    </row>
    <row r="29" spans="1:3" x14ac:dyDescent="0.25">
      <c r="A29" s="7" t="s">
        <v>55</v>
      </c>
      <c r="B29" s="93">
        <v>-259</v>
      </c>
      <c r="C29" s="94">
        <v>-127</v>
      </c>
    </row>
    <row r="30" spans="1:3" x14ac:dyDescent="0.25">
      <c r="A30" s="10" t="s">
        <v>56</v>
      </c>
      <c r="B30" s="95">
        <f>SUM(B24:B29)</f>
        <v>-1415</v>
      </c>
      <c r="C30" s="96">
        <f>SUM(C24:C29)</f>
        <v>-1353</v>
      </c>
    </row>
    <row r="31" spans="1:3" x14ac:dyDescent="0.25">
      <c r="A31" s="8"/>
      <c r="B31" s="93"/>
      <c r="C31" s="94"/>
    </row>
    <row r="32" spans="1:3" x14ac:dyDescent="0.25">
      <c r="A32" s="10" t="s">
        <v>57</v>
      </c>
      <c r="B32" s="95">
        <f>+B9+B18+B22+B30</f>
        <v>1128</v>
      </c>
      <c r="C32" s="96">
        <f>+C9+C18+C22+C30</f>
        <v>855</v>
      </c>
    </row>
    <row r="33" spans="1:3" x14ac:dyDescent="0.25">
      <c r="A33" s="8"/>
      <c r="B33" s="93"/>
      <c r="C33" s="94"/>
    </row>
    <row r="34" spans="1:3" x14ac:dyDescent="0.25">
      <c r="A34" s="7" t="s">
        <v>58</v>
      </c>
      <c r="B34" s="93">
        <v>-220</v>
      </c>
      <c r="C34" s="94">
        <v>-201</v>
      </c>
    </row>
    <row r="35" spans="1:3" x14ac:dyDescent="0.25">
      <c r="A35" s="5" t="s">
        <v>59</v>
      </c>
      <c r="B35" s="95">
        <f>+B32+B34</f>
        <v>908</v>
      </c>
      <c r="C35" s="96">
        <f>+C32+C34</f>
        <v>654</v>
      </c>
    </row>
    <row r="36" spans="1:3" x14ac:dyDescent="0.25">
      <c r="A36" s="5"/>
      <c r="B36" s="103"/>
      <c r="C36" s="104"/>
    </row>
    <row r="37" spans="1:3" x14ac:dyDescent="0.25">
      <c r="A37" s="5" t="s">
        <v>60</v>
      </c>
      <c r="B37" s="103"/>
      <c r="C37" s="104"/>
    </row>
    <row r="38" spans="1:3" x14ac:dyDescent="0.25">
      <c r="A38" s="15" t="s">
        <v>112</v>
      </c>
      <c r="B38" s="105">
        <v>0</v>
      </c>
      <c r="C38" s="106">
        <v>4</v>
      </c>
    </row>
    <row r="39" spans="1:3" x14ac:dyDescent="0.25">
      <c r="A39" s="15"/>
      <c r="B39" s="103"/>
      <c r="C39" s="104"/>
    </row>
    <row r="40" spans="1:3" x14ac:dyDescent="0.25">
      <c r="A40" s="5" t="s">
        <v>86</v>
      </c>
      <c r="B40" s="95">
        <f>+B35+B38</f>
        <v>908</v>
      </c>
      <c r="C40" s="96">
        <f>+C35+C38</f>
        <v>658</v>
      </c>
    </row>
    <row r="41" spans="1:3" x14ac:dyDescent="0.25">
      <c r="A41" s="7"/>
      <c r="B41" s="93"/>
      <c r="C41" s="94"/>
    </row>
    <row r="42" spans="1:3" x14ac:dyDescent="0.25">
      <c r="A42" s="10" t="s">
        <v>61</v>
      </c>
      <c r="B42" s="93"/>
      <c r="C42" s="94"/>
    </row>
    <row r="43" spans="1:3" x14ac:dyDescent="0.25">
      <c r="A43" s="16" t="s">
        <v>87</v>
      </c>
      <c r="B43" s="93">
        <v>2</v>
      </c>
      <c r="C43" s="94">
        <v>-1</v>
      </c>
    </row>
    <row r="44" spans="1:3" x14ac:dyDescent="0.25">
      <c r="A44" s="10"/>
      <c r="B44" s="93"/>
      <c r="C44" s="94"/>
    </row>
    <row r="45" spans="1:3" x14ac:dyDescent="0.25">
      <c r="A45" s="16" t="s">
        <v>96</v>
      </c>
      <c r="B45" s="93">
        <v>872</v>
      </c>
      <c r="C45" s="94">
        <v>625</v>
      </c>
    </row>
    <row r="46" spans="1:3" x14ac:dyDescent="0.25">
      <c r="A46" s="16" t="s">
        <v>62</v>
      </c>
      <c r="B46" s="93">
        <v>45</v>
      </c>
      <c r="C46" s="94">
        <v>45</v>
      </c>
    </row>
    <row r="47" spans="1:3" ht="15.75" thickBot="1" x14ac:dyDescent="0.3">
      <c r="A47" s="16" t="s">
        <v>63</v>
      </c>
      <c r="B47" s="107">
        <v>-11</v>
      </c>
      <c r="C47" s="108">
        <v>-11</v>
      </c>
    </row>
    <row r="48" spans="1:3" ht="15.75" thickTop="1" x14ac:dyDescent="0.25">
      <c r="A48" s="33" t="s">
        <v>64</v>
      </c>
      <c r="B48" s="101">
        <f>SUM(B45:B47)</f>
        <v>906</v>
      </c>
      <c r="C48" s="102">
        <f>SUM(C45:C47)</f>
        <v>659</v>
      </c>
    </row>
    <row r="49" spans="1:3" x14ac:dyDescent="0.25">
      <c r="A49" s="10"/>
      <c r="B49" s="20"/>
      <c r="C49" s="48"/>
    </row>
    <row r="50" spans="1:3" x14ac:dyDescent="0.25">
      <c r="A50" s="8"/>
      <c r="B50" s="19"/>
      <c r="C50" s="21"/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zoomScaleNormal="100" zoomScaleSheetLayoutView="100" workbookViewId="0">
      <pane xSplit="1" ySplit="2" topLeftCell="B3" activePane="bottomRight" state="frozen"/>
      <selection activeCell="A87" sqref="A87"/>
      <selection pane="topRight" activeCell="A87" sqref="A87"/>
      <selection pane="bottomLeft" activeCell="A87" sqref="A87"/>
      <selection pane="bottomRight" sqref="A1:XFD1"/>
    </sheetView>
  </sheetViews>
  <sheetFormatPr defaultRowHeight="15" x14ac:dyDescent="0.25"/>
  <cols>
    <col min="1" max="1" width="43.7109375" customWidth="1"/>
    <col min="2" max="2" width="5.140625" bestFit="1" customWidth="1"/>
    <col min="3" max="3" width="6.7109375" bestFit="1" customWidth="1"/>
    <col min="4" max="4" width="5.140625" bestFit="1" customWidth="1"/>
    <col min="5" max="5" width="5.7109375" bestFit="1" customWidth="1"/>
    <col min="6" max="6" width="6.7109375" bestFit="1" customWidth="1"/>
    <col min="7" max="7" width="6.7109375" style="50" customWidth="1"/>
    <col min="8" max="9" width="6.7109375" bestFit="1" customWidth="1"/>
    <col min="10" max="10" width="3.5703125" bestFit="1" customWidth="1"/>
    <col min="11" max="11" width="6.7109375" bestFit="1" customWidth="1"/>
  </cols>
  <sheetData>
    <row r="1" spans="1:12" ht="23.45" customHeight="1" x14ac:dyDescent="0.25">
      <c r="A1" s="80" t="s">
        <v>106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2" ht="130.5" customHeight="1" x14ac:dyDescent="0.25">
      <c r="A2" s="31" t="s">
        <v>111</v>
      </c>
      <c r="B2" s="78" t="s">
        <v>12</v>
      </c>
      <c r="C2" s="78" t="s">
        <v>13</v>
      </c>
      <c r="D2" s="78" t="s">
        <v>14</v>
      </c>
      <c r="E2" s="78" t="s">
        <v>79</v>
      </c>
      <c r="F2" s="78" t="s">
        <v>16</v>
      </c>
      <c r="G2" s="78" t="s">
        <v>91</v>
      </c>
      <c r="H2" s="78" t="s">
        <v>80</v>
      </c>
      <c r="I2" s="78" t="s">
        <v>18</v>
      </c>
      <c r="J2" s="78" t="s">
        <v>113</v>
      </c>
      <c r="K2" s="78" t="s">
        <v>21</v>
      </c>
    </row>
    <row r="3" spans="1:12" x14ac:dyDescent="0.25">
      <c r="A3" s="8" t="s">
        <v>88</v>
      </c>
      <c r="B3" s="65">
        <f>B30</f>
        <v>24</v>
      </c>
      <c r="C3" s="65">
        <f t="shared" ref="C3:K3" si="0">C30</f>
        <v>1038</v>
      </c>
      <c r="D3" s="65">
        <f t="shared" si="0"/>
        <v>726</v>
      </c>
      <c r="E3" s="65">
        <f t="shared" si="0"/>
        <v>-755</v>
      </c>
      <c r="F3" s="65">
        <f t="shared" si="0"/>
        <v>2747</v>
      </c>
      <c r="G3" s="65">
        <f t="shared" si="0"/>
        <v>0</v>
      </c>
      <c r="H3" s="66">
        <f t="shared" si="0"/>
        <v>3780</v>
      </c>
      <c r="I3" s="65">
        <f t="shared" si="0"/>
        <v>701</v>
      </c>
      <c r="J3" s="65">
        <f t="shared" si="0"/>
        <v>-10</v>
      </c>
      <c r="K3" s="66">
        <f t="shared" si="0"/>
        <v>4471</v>
      </c>
    </row>
    <row r="4" spans="1:12" x14ac:dyDescent="0.25">
      <c r="A4" s="8" t="s">
        <v>86</v>
      </c>
      <c r="B4" s="65">
        <v>0</v>
      </c>
      <c r="C4" s="65">
        <v>0</v>
      </c>
      <c r="D4" s="65">
        <v>0</v>
      </c>
      <c r="E4" s="65">
        <v>0</v>
      </c>
      <c r="F4" s="65">
        <f>+'Consolidated IS'!B48</f>
        <v>906</v>
      </c>
      <c r="G4" s="65">
        <v>0</v>
      </c>
      <c r="H4" s="66">
        <f t="shared" ref="H4:H14" si="1">SUM(B4:G4)</f>
        <v>906</v>
      </c>
      <c r="I4" s="65">
        <v>0</v>
      </c>
      <c r="J4" s="65">
        <f>+'Consolidated IS'!B43</f>
        <v>2</v>
      </c>
      <c r="K4" s="66">
        <f t="shared" ref="K4:K14" si="2">+H4+I4+J4</f>
        <v>908</v>
      </c>
    </row>
    <row r="5" spans="1:12" x14ac:dyDescent="0.25">
      <c r="A5" s="8" t="s">
        <v>82</v>
      </c>
      <c r="B5" s="65">
        <v>0</v>
      </c>
      <c r="C5" s="65">
        <v>0</v>
      </c>
      <c r="D5" s="65">
        <v>143</v>
      </c>
      <c r="E5" s="65">
        <v>81</v>
      </c>
      <c r="F5" s="65">
        <v>0</v>
      </c>
      <c r="G5" s="65">
        <v>0</v>
      </c>
      <c r="H5" s="66">
        <f t="shared" si="1"/>
        <v>224</v>
      </c>
      <c r="I5" s="65">
        <v>0</v>
      </c>
      <c r="J5" s="65">
        <v>0</v>
      </c>
      <c r="K5" s="66">
        <f t="shared" si="2"/>
        <v>224</v>
      </c>
    </row>
    <row r="6" spans="1:12" x14ac:dyDescent="0.25">
      <c r="A6" s="10" t="s">
        <v>83</v>
      </c>
      <c r="B6" s="67">
        <f>SUM(B4:B5)</f>
        <v>0</v>
      </c>
      <c r="C6" s="67">
        <f t="shared" ref="C6:J6" si="3">SUM(C4:C5)</f>
        <v>0</v>
      </c>
      <c r="D6" s="67">
        <f t="shared" si="3"/>
        <v>143</v>
      </c>
      <c r="E6" s="67">
        <f t="shared" si="3"/>
        <v>81</v>
      </c>
      <c r="F6" s="67">
        <f t="shared" si="3"/>
        <v>906</v>
      </c>
      <c r="G6" s="67">
        <f t="shared" si="3"/>
        <v>0</v>
      </c>
      <c r="H6" s="67">
        <f t="shared" si="1"/>
        <v>1130</v>
      </c>
      <c r="I6" s="67">
        <f t="shared" si="3"/>
        <v>0</v>
      </c>
      <c r="J6" s="67">
        <f t="shared" si="3"/>
        <v>2</v>
      </c>
      <c r="K6" s="67">
        <f t="shared" si="2"/>
        <v>1132</v>
      </c>
    </row>
    <row r="7" spans="1:12" s="18" customFormat="1" ht="12.75" x14ac:dyDescent="0.2">
      <c r="B7" s="68"/>
      <c r="C7" s="65"/>
      <c r="D7" s="65"/>
      <c r="E7" s="65"/>
      <c r="F7" s="65"/>
      <c r="G7" s="65"/>
      <c r="H7" s="65"/>
      <c r="I7" s="66"/>
      <c r="J7" s="65"/>
      <c r="K7" s="65"/>
      <c r="L7" s="23"/>
    </row>
    <row r="8" spans="1:12" ht="15.75" customHeight="1" x14ac:dyDescent="0.25">
      <c r="A8" s="25" t="s">
        <v>84</v>
      </c>
      <c r="B8" s="65">
        <v>0</v>
      </c>
      <c r="C8" s="65">
        <v>0</v>
      </c>
      <c r="D8" s="65">
        <v>0</v>
      </c>
      <c r="E8" s="65">
        <v>0</v>
      </c>
      <c r="F8" s="65">
        <v>-187</v>
      </c>
      <c r="G8" s="65">
        <v>0</v>
      </c>
      <c r="H8" s="66">
        <f t="shared" si="1"/>
        <v>-187</v>
      </c>
      <c r="I8" s="65">
        <v>0</v>
      </c>
      <c r="J8" s="65">
        <v>0</v>
      </c>
      <c r="K8" s="66">
        <f t="shared" si="2"/>
        <v>-187</v>
      </c>
    </row>
    <row r="9" spans="1:12" s="50" customFormat="1" ht="15.75" customHeight="1" x14ac:dyDescent="0.25">
      <c r="A9" s="25" t="s">
        <v>97</v>
      </c>
      <c r="B9" s="65">
        <v>0</v>
      </c>
      <c r="C9" s="65">
        <v>0</v>
      </c>
      <c r="D9" s="65">
        <v>0</v>
      </c>
      <c r="E9" s="65">
        <v>0</v>
      </c>
      <c r="F9" s="65">
        <v>-45</v>
      </c>
      <c r="G9" s="65">
        <v>0</v>
      </c>
      <c r="H9" s="66">
        <f t="shared" si="1"/>
        <v>-45</v>
      </c>
      <c r="I9" s="65">
        <v>0</v>
      </c>
      <c r="J9" s="65">
        <v>0</v>
      </c>
      <c r="K9" s="66">
        <f t="shared" si="2"/>
        <v>-45</v>
      </c>
    </row>
    <row r="10" spans="1:12" s="50" customFormat="1" ht="15.75" customHeight="1" x14ac:dyDescent="0.25">
      <c r="A10" s="25" t="s">
        <v>98</v>
      </c>
      <c r="B10" s="65">
        <v>0</v>
      </c>
      <c r="C10" s="65">
        <v>0</v>
      </c>
      <c r="D10" s="65">
        <v>0</v>
      </c>
      <c r="E10" s="65">
        <v>0</v>
      </c>
      <c r="F10" s="65">
        <v>11</v>
      </c>
      <c r="G10" s="65">
        <v>0</v>
      </c>
      <c r="H10" s="66">
        <f t="shared" si="1"/>
        <v>11</v>
      </c>
      <c r="I10" s="65">
        <v>0</v>
      </c>
      <c r="J10" s="65">
        <v>0</v>
      </c>
      <c r="K10" s="66">
        <f t="shared" si="2"/>
        <v>11</v>
      </c>
    </row>
    <row r="11" spans="1:12" s="50" customFormat="1" ht="15.75" customHeight="1" x14ac:dyDescent="0.25">
      <c r="A11" s="25" t="s">
        <v>102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6">
        <f t="shared" si="1"/>
        <v>0</v>
      </c>
      <c r="I11" s="65">
        <v>300</v>
      </c>
      <c r="J11" s="65">
        <v>0</v>
      </c>
      <c r="K11" s="66">
        <f t="shared" si="2"/>
        <v>300</v>
      </c>
    </row>
    <row r="12" spans="1:12" s="50" customFormat="1" ht="15.75" customHeight="1" x14ac:dyDescent="0.25">
      <c r="A12" s="25" t="s">
        <v>99</v>
      </c>
      <c r="B12" s="65">
        <v>0</v>
      </c>
      <c r="C12" s="65">
        <v>-20</v>
      </c>
      <c r="D12" s="65">
        <v>0</v>
      </c>
      <c r="E12" s="65">
        <v>0</v>
      </c>
      <c r="F12" s="65">
        <v>-47</v>
      </c>
      <c r="G12" s="65">
        <v>67</v>
      </c>
      <c r="H12" s="66">
        <f t="shared" si="1"/>
        <v>0</v>
      </c>
      <c r="I12" s="65">
        <v>0</v>
      </c>
      <c r="J12" s="65">
        <v>7</v>
      </c>
      <c r="K12" s="66">
        <f t="shared" si="2"/>
        <v>7</v>
      </c>
    </row>
    <row r="13" spans="1:12" s="50" customFormat="1" ht="15.75" customHeight="1" x14ac:dyDescent="0.25">
      <c r="A13" s="25" t="s">
        <v>103</v>
      </c>
      <c r="B13" s="65">
        <v>0</v>
      </c>
      <c r="C13" s="65">
        <v>0</v>
      </c>
      <c r="D13" s="65">
        <v>0</v>
      </c>
      <c r="E13" s="65">
        <v>0</v>
      </c>
      <c r="F13" s="65">
        <v>-2</v>
      </c>
      <c r="G13" s="65">
        <v>0</v>
      </c>
      <c r="H13" s="66">
        <f t="shared" si="1"/>
        <v>-2</v>
      </c>
      <c r="I13" s="65">
        <v>0</v>
      </c>
      <c r="J13" s="65">
        <v>0</v>
      </c>
      <c r="K13" s="66">
        <f t="shared" si="2"/>
        <v>-2</v>
      </c>
    </row>
    <row r="14" spans="1:12" ht="18" customHeight="1" x14ac:dyDescent="0.25">
      <c r="A14" s="25" t="s">
        <v>92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-255</v>
      </c>
      <c r="H14" s="66">
        <f t="shared" si="1"/>
        <v>-255</v>
      </c>
      <c r="I14" s="65">
        <v>0</v>
      </c>
      <c r="J14" s="65">
        <v>0</v>
      </c>
      <c r="K14" s="66">
        <f t="shared" si="2"/>
        <v>-255</v>
      </c>
    </row>
    <row r="15" spans="1:12" ht="15.75" thickBot="1" x14ac:dyDescent="0.3">
      <c r="A15" s="25"/>
      <c r="B15" s="65"/>
      <c r="C15" s="65"/>
      <c r="D15" s="65"/>
      <c r="E15" s="65"/>
      <c r="F15" s="65"/>
      <c r="G15" s="65"/>
      <c r="H15" s="66"/>
      <c r="I15" s="65"/>
      <c r="J15" s="65"/>
      <c r="K15" s="66"/>
    </row>
    <row r="16" spans="1:12" ht="15.75" thickTop="1" x14ac:dyDescent="0.25">
      <c r="A16" s="33" t="s">
        <v>114</v>
      </c>
      <c r="B16" s="69">
        <f t="shared" ref="B16:K16" si="4">B3+B6+SUM(B8:B15)</f>
        <v>24</v>
      </c>
      <c r="C16" s="69">
        <f t="shared" si="4"/>
        <v>1018</v>
      </c>
      <c r="D16" s="69">
        <f t="shared" si="4"/>
        <v>869</v>
      </c>
      <c r="E16" s="69">
        <f t="shared" si="4"/>
        <v>-674</v>
      </c>
      <c r="F16" s="69">
        <f t="shared" si="4"/>
        <v>3383</v>
      </c>
      <c r="G16" s="69">
        <f t="shared" si="4"/>
        <v>-188</v>
      </c>
      <c r="H16" s="69">
        <f t="shared" si="4"/>
        <v>4432</v>
      </c>
      <c r="I16" s="69">
        <f t="shared" si="4"/>
        <v>1001</v>
      </c>
      <c r="J16" s="69">
        <f t="shared" si="4"/>
        <v>-1</v>
      </c>
      <c r="K16" s="69">
        <f t="shared" si="4"/>
        <v>5432</v>
      </c>
    </row>
    <row r="17" spans="1:11" x14ac:dyDescent="0.25">
      <c r="A17" s="4"/>
      <c r="B17" s="2"/>
      <c r="C17" s="2"/>
      <c r="D17" s="2"/>
      <c r="E17" s="2"/>
      <c r="F17" s="2"/>
      <c r="G17" s="2"/>
      <c r="H17" s="6"/>
      <c r="I17" s="2"/>
      <c r="J17" s="2"/>
      <c r="K17" s="6"/>
    </row>
    <row r="18" spans="1:11" x14ac:dyDescent="0.25">
      <c r="A18" s="8" t="s">
        <v>81</v>
      </c>
      <c r="B18" s="56">
        <v>100</v>
      </c>
      <c r="C18" s="56">
        <v>962</v>
      </c>
      <c r="D18" s="56">
        <v>686</v>
      </c>
      <c r="E18" s="56">
        <v>-467</v>
      </c>
      <c r="F18" s="56">
        <v>2293</v>
      </c>
      <c r="G18" s="56">
        <v>0</v>
      </c>
      <c r="H18" s="60">
        <f>SUM(B18:G18)</f>
        <v>3574</v>
      </c>
      <c r="I18" s="56">
        <v>701</v>
      </c>
      <c r="J18" s="56">
        <v>-16</v>
      </c>
      <c r="K18" s="60">
        <f t="shared" ref="K18:K28" si="5">+H18+I18+J18</f>
        <v>4259</v>
      </c>
    </row>
    <row r="19" spans="1:11" x14ac:dyDescent="0.25">
      <c r="A19" s="8" t="s">
        <v>86</v>
      </c>
      <c r="B19" s="56">
        <v>0</v>
      </c>
      <c r="C19" s="56">
        <v>0</v>
      </c>
      <c r="D19" s="56">
        <v>0</v>
      </c>
      <c r="E19" s="56">
        <v>0</v>
      </c>
      <c r="F19" s="56">
        <f>+'Consolidated IS'!C48</f>
        <v>659</v>
      </c>
      <c r="G19" s="56">
        <v>0</v>
      </c>
      <c r="H19" s="60">
        <f t="shared" ref="H19:H28" si="6">SUM(B19:G19)</f>
        <v>659</v>
      </c>
      <c r="I19" s="56">
        <v>0</v>
      </c>
      <c r="J19" s="56">
        <f>+'Consolidated IS'!C43</f>
        <v>-1</v>
      </c>
      <c r="K19" s="60">
        <f t="shared" si="5"/>
        <v>658</v>
      </c>
    </row>
    <row r="20" spans="1:11" x14ac:dyDescent="0.25">
      <c r="A20" s="8" t="s">
        <v>82</v>
      </c>
      <c r="B20" s="56">
        <v>0</v>
      </c>
      <c r="C20" s="56">
        <v>0</v>
      </c>
      <c r="D20" s="56">
        <v>40</v>
      </c>
      <c r="E20" s="56">
        <v>-288</v>
      </c>
      <c r="F20" s="56">
        <v>0</v>
      </c>
      <c r="G20" s="56">
        <v>0</v>
      </c>
      <c r="H20" s="60">
        <f t="shared" si="6"/>
        <v>-248</v>
      </c>
      <c r="I20" s="56">
        <v>0</v>
      </c>
      <c r="J20" s="56">
        <v>0</v>
      </c>
      <c r="K20" s="60">
        <f t="shared" si="5"/>
        <v>-248</v>
      </c>
    </row>
    <row r="21" spans="1:11" x14ac:dyDescent="0.25">
      <c r="A21" s="10" t="s">
        <v>83</v>
      </c>
      <c r="B21" s="58">
        <f>SUM(B19:B20)</f>
        <v>0</v>
      </c>
      <c r="C21" s="58">
        <f t="shared" ref="C21:J21" si="7">SUM(C19:C20)</f>
        <v>0</v>
      </c>
      <c r="D21" s="58">
        <f t="shared" si="7"/>
        <v>40</v>
      </c>
      <c r="E21" s="58">
        <f t="shared" si="7"/>
        <v>-288</v>
      </c>
      <c r="F21" s="58">
        <f t="shared" si="7"/>
        <v>659</v>
      </c>
      <c r="G21" s="58">
        <f t="shared" si="7"/>
        <v>0</v>
      </c>
      <c r="H21" s="58">
        <f t="shared" si="6"/>
        <v>411</v>
      </c>
      <c r="I21" s="58">
        <f t="shared" si="7"/>
        <v>0</v>
      </c>
      <c r="J21" s="58">
        <f t="shared" si="7"/>
        <v>-1</v>
      </c>
      <c r="K21" s="58">
        <f t="shared" si="5"/>
        <v>410</v>
      </c>
    </row>
    <row r="22" spans="1:11" x14ac:dyDescent="0.25">
      <c r="A22" s="25"/>
      <c r="B22" s="56"/>
      <c r="C22" s="56"/>
      <c r="D22" s="56"/>
      <c r="E22" s="56"/>
      <c r="F22" s="56"/>
      <c r="G22" s="56"/>
      <c r="H22" s="57"/>
      <c r="I22" s="56"/>
      <c r="J22" s="56"/>
      <c r="K22" s="57"/>
    </row>
    <row r="23" spans="1:11" x14ac:dyDescent="0.25">
      <c r="A23" s="25" t="s">
        <v>84</v>
      </c>
      <c r="B23" s="56">
        <v>0</v>
      </c>
      <c r="C23" s="56">
        <v>0</v>
      </c>
      <c r="D23" s="56">
        <v>0</v>
      </c>
      <c r="E23" s="56">
        <v>0</v>
      </c>
      <c r="F23" s="56">
        <v>-170</v>
      </c>
      <c r="G23" s="56">
        <v>0</v>
      </c>
      <c r="H23" s="60">
        <f t="shared" si="6"/>
        <v>-170</v>
      </c>
      <c r="I23" s="56">
        <v>0</v>
      </c>
      <c r="J23" s="56">
        <v>-1</v>
      </c>
      <c r="K23" s="57">
        <f t="shared" si="5"/>
        <v>-171</v>
      </c>
    </row>
    <row r="24" spans="1:11" s="50" customFormat="1" x14ac:dyDescent="0.25">
      <c r="A24" s="25" t="s">
        <v>97</v>
      </c>
      <c r="B24" s="56">
        <v>0</v>
      </c>
      <c r="C24" s="56">
        <v>0</v>
      </c>
      <c r="D24" s="56">
        <v>0</v>
      </c>
      <c r="E24" s="56">
        <v>0</v>
      </c>
      <c r="F24" s="56">
        <v>-45</v>
      </c>
      <c r="G24" s="56">
        <v>0</v>
      </c>
      <c r="H24" s="60">
        <f t="shared" si="6"/>
        <v>-45</v>
      </c>
      <c r="I24" s="56">
        <v>0</v>
      </c>
      <c r="J24" s="56">
        <v>0</v>
      </c>
      <c r="K24" s="57">
        <f t="shared" si="5"/>
        <v>-45</v>
      </c>
    </row>
    <row r="25" spans="1:11" s="50" customFormat="1" x14ac:dyDescent="0.25">
      <c r="A25" s="25" t="s">
        <v>98</v>
      </c>
      <c r="B25" s="56">
        <v>0</v>
      </c>
      <c r="C25" s="56">
        <v>0</v>
      </c>
      <c r="D25" s="56">
        <v>0</v>
      </c>
      <c r="E25" s="56">
        <v>0</v>
      </c>
      <c r="F25" s="56">
        <v>11</v>
      </c>
      <c r="G25" s="56">
        <v>0</v>
      </c>
      <c r="H25" s="60">
        <f t="shared" si="6"/>
        <v>11</v>
      </c>
      <c r="I25" s="56">
        <v>0</v>
      </c>
      <c r="J25" s="56">
        <v>0</v>
      </c>
      <c r="K25" s="57">
        <f t="shared" si="5"/>
        <v>11</v>
      </c>
    </row>
    <row r="26" spans="1:11" s="50" customFormat="1" x14ac:dyDescent="0.25">
      <c r="A26" s="25" t="s">
        <v>99</v>
      </c>
      <c r="B26" s="56">
        <v>-76</v>
      </c>
      <c r="C26" s="56">
        <v>76</v>
      </c>
      <c r="D26" s="56">
        <v>0</v>
      </c>
      <c r="E26" s="56">
        <v>0</v>
      </c>
      <c r="F26" s="56">
        <v>0</v>
      </c>
      <c r="G26" s="56">
        <v>0</v>
      </c>
      <c r="H26" s="60">
        <f t="shared" si="6"/>
        <v>0</v>
      </c>
      <c r="I26" s="56">
        <v>0</v>
      </c>
      <c r="J26" s="56">
        <v>0</v>
      </c>
      <c r="K26" s="57">
        <f t="shared" si="5"/>
        <v>0</v>
      </c>
    </row>
    <row r="27" spans="1:11" s="50" customFormat="1" x14ac:dyDescent="0.25">
      <c r="A27" s="25" t="s">
        <v>100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60">
        <f t="shared" si="6"/>
        <v>0</v>
      </c>
      <c r="I27" s="56">
        <v>0</v>
      </c>
      <c r="J27" s="56">
        <v>8</v>
      </c>
      <c r="K27" s="57">
        <f t="shared" si="5"/>
        <v>8</v>
      </c>
    </row>
    <row r="28" spans="1:11" s="50" customFormat="1" x14ac:dyDescent="0.25">
      <c r="A28" s="25" t="s">
        <v>85</v>
      </c>
      <c r="B28" s="56">
        <v>0</v>
      </c>
      <c r="C28" s="56">
        <v>0</v>
      </c>
      <c r="D28" s="56">
        <v>0</v>
      </c>
      <c r="E28" s="56">
        <v>0</v>
      </c>
      <c r="F28" s="56">
        <v>-1</v>
      </c>
      <c r="G28" s="56">
        <v>0</v>
      </c>
      <c r="H28" s="60">
        <f t="shared" si="6"/>
        <v>-1</v>
      </c>
      <c r="I28" s="56">
        <v>0</v>
      </c>
      <c r="J28" s="56">
        <v>0</v>
      </c>
      <c r="K28" s="57">
        <f t="shared" si="5"/>
        <v>-1</v>
      </c>
    </row>
    <row r="29" spans="1:11" ht="15.75" thickBot="1" x14ac:dyDescent="0.3">
      <c r="A29" s="8"/>
      <c r="B29" s="56"/>
      <c r="C29" s="56"/>
      <c r="D29" s="56"/>
      <c r="E29" s="56"/>
      <c r="F29" s="56"/>
      <c r="G29" s="56"/>
      <c r="H29" s="57"/>
      <c r="I29" s="56"/>
      <c r="J29" s="56"/>
      <c r="K29" s="57"/>
    </row>
    <row r="30" spans="1:11" ht="15.75" thickTop="1" x14ac:dyDescent="0.25">
      <c r="A30" s="33" t="s">
        <v>101</v>
      </c>
      <c r="B30" s="59">
        <f>+B18+B21+B23+B24+B25+B26+B27+B28</f>
        <v>24</v>
      </c>
      <c r="C30" s="59">
        <f t="shared" ref="C30:K30" si="8">+C18+C21+C23+C24+C25+C26+C27+C28</f>
        <v>1038</v>
      </c>
      <c r="D30" s="59">
        <f t="shared" si="8"/>
        <v>726</v>
      </c>
      <c r="E30" s="59">
        <f t="shared" si="8"/>
        <v>-755</v>
      </c>
      <c r="F30" s="59">
        <f t="shared" si="8"/>
        <v>2747</v>
      </c>
      <c r="G30" s="59">
        <f t="shared" si="8"/>
        <v>0</v>
      </c>
      <c r="H30" s="59">
        <f t="shared" si="8"/>
        <v>3780</v>
      </c>
      <c r="I30" s="59">
        <f t="shared" si="8"/>
        <v>701</v>
      </c>
      <c r="J30" s="59">
        <f t="shared" si="8"/>
        <v>-10</v>
      </c>
      <c r="K30" s="59">
        <f t="shared" si="8"/>
        <v>4471</v>
      </c>
    </row>
  </sheetData>
  <pageMargins left="0.7" right="0.7" top="0.75" bottom="0.75" header="0.3" footer="0.3"/>
  <pageSetup paperSize="9" scale="84" orientation="portrait" r:id="rId1"/>
  <ignoredErrors>
    <ignoredError sqref="B6:G6 I6:J6 B21:G21 I21:K21" formulaRange="1"/>
    <ignoredError sqref="H6 H29 H22" formula="1"/>
    <ignoredError sqref="H21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showGridLines="0" topLeftCell="A29" zoomScaleNormal="100" zoomScaleSheetLayoutView="85" workbookViewId="0">
      <selection activeCell="A87" sqref="A87"/>
    </sheetView>
  </sheetViews>
  <sheetFormatPr defaultRowHeight="15" x14ac:dyDescent="0.25"/>
  <cols>
    <col min="1" max="1" width="58.140625" customWidth="1"/>
  </cols>
  <sheetData>
    <row r="1" spans="1:9" s="50" customFormat="1" ht="28.15" customHeight="1" x14ac:dyDescent="0.25">
      <c r="A1" s="77" t="s">
        <v>107</v>
      </c>
      <c r="B1" s="81"/>
      <c r="C1" s="81"/>
      <c r="D1" s="81"/>
      <c r="E1" s="81"/>
      <c r="F1" s="81"/>
      <c r="G1" s="81"/>
      <c r="H1" s="82"/>
      <c r="I1" s="82"/>
    </row>
    <row r="2" spans="1:9" s="50" customFormat="1" ht="61.5" x14ac:dyDescent="0.25">
      <c r="A2" s="36" t="s">
        <v>115</v>
      </c>
      <c r="B2" s="37" t="s">
        <v>65</v>
      </c>
      <c r="C2" s="37" t="s">
        <v>66</v>
      </c>
      <c r="D2" s="37" t="s">
        <v>67</v>
      </c>
      <c r="E2" s="37" t="s">
        <v>68</v>
      </c>
      <c r="F2" s="37" t="s">
        <v>69</v>
      </c>
      <c r="G2" s="37" t="s">
        <v>70</v>
      </c>
      <c r="H2" s="37" t="s">
        <v>71</v>
      </c>
      <c r="I2" s="37" t="s">
        <v>72</v>
      </c>
    </row>
    <row r="3" spans="1:9" s="50" customFormat="1" x14ac:dyDescent="0.25">
      <c r="A3" s="32"/>
      <c r="B3" s="70"/>
      <c r="C3" s="70"/>
      <c r="D3" s="70"/>
      <c r="E3" s="70"/>
      <c r="F3" s="70"/>
      <c r="G3" s="70"/>
      <c r="H3" s="70"/>
      <c r="I3" s="70"/>
    </row>
    <row r="4" spans="1:9" s="50" customFormat="1" x14ac:dyDescent="0.25">
      <c r="A4" s="7" t="s">
        <v>0</v>
      </c>
      <c r="B4" s="65">
        <v>13</v>
      </c>
      <c r="C4" s="65">
        <v>144</v>
      </c>
      <c r="D4" s="65">
        <v>8</v>
      </c>
      <c r="E4" s="65">
        <v>168</v>
      </c>
      <c r="F4" s="65">
        <v>0</v>
      </c>
      <c r="G4" s="65">
        <v>0</v>
      </c>
      <c r="H4" s="65">
        <v>0</v>
      </c>
      <c r="I4" s="65">
        <v>333</v>
      </c>
    </row>
    <row r="5" spans="1:9" s="50" customFormat="1" x14ac:dyDescent="0.25">
      <c r="A5" s="7" t="s">
        <v>89</v>
      </c>
      <c r="B5" s="65">
        <v>0</v>
      </c>
      <c r="C5" s="65">
        <v>146</v>
      </c>
      <c r="D5" s="65">
        <v>0</v>
      </c>
      <c r="E5" s="65">
        <v>5</v>
      </c>
      <c r="F5" s="65">
        <v>20</v>
      </c>
      <c r="G5" s="65">
        <v>0</v>
      </c>
      <c r="H5" s="65">
        <v>0</v>
      </c>
      <c r="I5" s="65">
        <v>171</v>
      </c>
    </row>
    <row r="6" spans="1:9" s="50" customFormat="1" x14ac:dyDescent="0.25">
      <c r="A6" s="8" t="s">
        <v>1</v>
      </c>
      <c r="B6" s="65">
        <v>135</v>
      </c>
      <c r="C6" s="65">
        <v>1462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1597</v>
      </c>
    </row>
    <row r="7" spans="1:9" s="50" customFormat="1" x14ac:dyDescent="0.25">
      <c r="A7" s="8" t="s">
        <v>90</v>
      </c>
      <c r="B7" s="65">
        <v>0</v>
      </c>
      <c r="C7" s="65">
        <v>3</v>
      </c>
      <c r="D7" s="65">
        <v>0</v>
      </c>
      <c r="E7" s="65">
        <v>1</v>
      </c>
      <c r="F7" s="65">
        <v>16</v>
      </c>
      <c r="G7" s="65">
        <v>25</v>
      </c>
      <c r="H7" s="65">
        <v>0</v>
      </c>
      <c r="I7" s="65">
        <v>45</v>
      </c>
    </row>
    <row r="8" spans="1:9" s="50" customFormat="1" x14ac:dyDescent="0.25">
      <c r="A8" s="9" t="s">
        <v>2</v>
      </c>
      <c r="B8" s="65">
        <v>4607</v>
      </c>
      <c r="C8" s="65">
        <v>20803</v>
      </c>
      <c r="D8" s="65">
        <v>130</v>
      </c>
      <c r="E8" s="65">
        <v>0</v>
      </c>
      <c r="F8" s="65">
        <v>2889</v>
      </c>
      <c r="G8" s="65">
        <v>0</v>
      </c>
      <c r="H8" s="65">
        <v>-2748</v>
      </c>
      <c r="I8" s="65">
        <v>25681</v>
      </c>
    </row>
    <row r="9" spans="1:9" s="50" customFormat="1" x14ac:dyDescent="0.25">
      <c r="A9" s="9" t="s">
        <v>3</v>
      </c>
      <c r="B9" s="65">
        <v>0</v>
      </c>
      <c r="C9" s="65">
        <v>7684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7684</v>
      </c>
    </row>
    <row r="10" spans="1:9" s="50" customFormat="1" x14ac:dyDescent="0.25">
      <c r="A10" s="9" t="s">
        <v>4</v>
      </c>
      <c r="B10" s="65">
        <v>338</v>
      </c>
      <c r="C10" s="65">
        <v>10433</v>
      </c>
      <c r="D10" s="65">
        <v>1503</v>
      </c>
      <c r="E10" s="65">
        <v>15</v>
      </c>
      <c r="F10" s="65">
        <v>51</v>
      </c>
      <c r="G10" s="65">
        <v>15</v>
      </c>
      <c r="H10" s="65">
        <v>-181</v>
      </c>
      <c r="I10" s="65">
        <v>12174</v>
      </c>
    </row>
    <row r="11" spans="1:9" s="50" customFormat="1" x14ac:dyDescent="0.25">
      <c r="A11" s="9" t="s">
        <v>5</v>
      </c>
      <c r="B11" s="65">
        <v>5</v>
      </c>
      <c r="C11" s="65">
        <v>2520</v>
      </c>
      <c r="D11" s="65">
        <v>2</v>
      </c>
      <c r="E11" s="65">
        <v>0</v>
      </c>
      <c r="F11" s="65">
        <v>0</v>
      </c>
      <c r="G11" s="65">
        <v>0</v>
      </c>
      <c r="H11" s="65">
        <v>0</v>
      </c>
      <c r="I11" s="65">
        <v>2527</v>
      </c>
    </row>
    <row r="12" spans="1:9" s="50" customFormat="1" x14ac:dyDescent="0.25">
      <c r="A12" s="7" t="s">
        <v>6</v>
      </c>
      <c r="B12" s="65">
        <v>0</v>
      </c>
      <c r="C12" s="65">
        <v>0</v>
      </c>
      <c r="D12" s="65">
        <v>0</v>
      </c>
      <c r="E12" s="65">
        <v>0</v>
      </c>
      <c r="F12" s="65">
        <v>225</v>
      </c>
      <c r="G12" s="65">
        <v>1</v>
      </c>
      <c r="H12" s="65">
        <v>0</v>
      </c>
      <c r="I12" s="65">
        <v>226</v>
      </c>
    </row>
    <row r="13" spans="1:9" s="50" customFormat="1" x14ac:dyDescent="0.25">
      <c r="A13" s="7" t="s">
        <v>7</v>
      </c>
      <c r="B13" s="65">
        <v>366</v>
      </c>
      <c r="C13" s="65">
        <v>180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546</v>
      </c>
    </row>
    <row r="14" spans="1:9" s="50" customFormat="1" x14ac:dyDescent="0.25">
      <c r="A14" s="7" t="s">
        <v>8</v>
      </c>
      <c r="B14" s="65">
        <v>155</v>
      </c>
      <c r="C14" s="65">
        <v>563</v>
      </c>
      <c r="D14" s="65">
        <v>24</v>
      </c>
      <c r="E14" s="65">
        <v>0</v>
      </c>
      <c r="F14" s="65">
        <v>-208</v>
      </c>
      <c r="G14" s="65">
        <v>138</v>
      </c>
      <c r="H14" s="65">
        <v>0</v>
      </c>
      <c r="I14" s="65">
        <v>672</v>
      </c>
    </row>
    <row r="15" spans="1:9" s="50" customFormat="1" x14ac:dyDescent="0.25">
      <c r="A15" s="7" t="s">
        <v>9</v>
      </c>
      <c r="B15" s="65">
        <v>467</v>
      </c>
      <c r="C15" s="65">
        <v>2554</v>
      </c>
      <c r="D15" s="65">
        <v>191</v>
      </c>
      <c r="E15" s="65">
        <v>33</v>
      </c>
      <c r="F15" s="65">
        <v>490</v>
      </c>
      <c r="G15" s="65">
        <v>14</v>
      </c>
      <c r="H15" s="65">
        <v>0</v>
      </c>
      <c r="I15" s="65">
        <v>3749</v>
      </c>
    </row>
    <row r="16" spans="1:9" s="50" customFormat="1" x14ac:dyDescent="0.25">
      <c r="A16" s="7" t="s">
        <v>10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</row>
    <row r="17" spans="1:9" s="50" customFormat="1" x14ac:dyDescent="0.25">
      <c r="A17" s="26" t="s">
        <v>11</v>
      </c>
      <c r="B17" s="67">
        <f>SUM(B4:B16)</f>
        <v>6086</v>
      </c>
      <c r="C17" s="67">
        <f t="shared" ref="C17:I17" si="0">SUM(C4:C16)</f>
        <v>46492</v>
      </c>
      <c r="D17" s="67">
        <f t="shared" si="0"/>
        <v>1858</v>
      </c>
      <c r="E17" s="67">
        <f t="shared" si="0"/>
        <v>222</v>
      </c>
      <c r="F17" s="67">
        <f t="shared" si="0"/>
        <v>3483</v>
      </c>
      <c r="G17" s="67">
        <f t="shared" si="0"/>
        <v>193</v>
      </c>
      <c r="H17" s="67">
        <f t="shared" si="0"/>
        <v>-2929</v>
      </c>
      <c r="I17" s="67">
        <f t="shared" si="0"/>
        <v>55405</v>
      </c>
    </row>
    <row r="18" spans="1:9" s="50" customFormat="1" x14ac:dyDescent="0.25">
      <c r="A18"/>
      <c r="B18" s="71"/>
      <c r="C18" s="71"/>
      <c r="D18" s="71"/>
      <c r="E18" s="71"/>
      <c r="F18" s="71"/>
      <c r="G18" s="71"/>
      <c r="H18" s="71"/>
      <c r="I18" s="71"/>
    </row>
    <row r="19" spans="1:9" s="50" customFormat="1" x14ac:dyDescent="0.25">
      <c r="A19" s="27" t="s">
        <v>73</v>
      </c>
      <c r="B19" s="65">
        <v>1286</v>
      </c>
      <c r="C19" s="65">
        <v>4332</v>
      </c>
      <c r="D19" s="65">
        <v>151</v>
      </c>
      <c r="E19" s="65">
        <v>181</v>
      </c>
      <c r="F19" s="65">
        <v>-512</v>
      </c>
      <c r="G19" s="65">
        <v>37</v>
      </c>
      <c r="H19" s="65">
        <v>-42</v>
      </c>
      <c r="I19" s="65">
        <v>5433</v>
      </c>
    </row>
    <row r="20" spans="1:9" s="50" customFormat="1" x14ac:dyDescent="0.25">
      <c r="A20" s="27" t="s">
        <v>20</v>
      </c>
      <c r="B20" s="65">
        <v>0</v>
      </c>
      <c r="C20" s="65">
        <v>10</v>
      </c>
      <c r="D20" s="65">
        <v>0</v>
      </c>
      <c r="E20" s="65">
        <v>0</v>
      </c>
      <c r="F20" s="65">
        <v>0</v>
      </c>
      <c r="G20" s="65">
        <v>-1</v>
      </c>
      <c r="H20" s="65">
        <v>-10</v>
      </c>
      <c r="I20" s="65">
        <v>-1</v>
      </c>
    </row>
    <row r="21" spans="1:9" s="50" customFormat="1" x14ac:dyDescent="0.25">
      <c r="A21" s="28" t="s">
        <v>21</v>
      </c>
      <c r="B21" s="67">
        <f>+B19+B20</f>
        <v>1286</v>
      </c>
      <c r="C21" s="67">
        <f t="shared" ref="C21:I21" si="1">+C19+C20</f>
        <v>4342</v>
      </c>
      <c r="D21" s="67">
        <f t="shared" si="1"/>
        <v>151</v>
      </c>
      <c r="E21" s="67">
        <f t="shared" si="1"/>
        <v>181</v>
      </c>
      <c r="F21" s="67">
        <f t="shared" si="1"/>
        <v>-512</v>
      </c>
      <c r="G21" s="67">
        <f t="shared" si="1"/>
        <v>36</v>
      </c>
      <c r="H21" s="67">
        <f t="shared" si="1"/>
        <v>-52</v>
      </c>
      <c r="I21" s="67">
        <f t="shared" si="1"/>
        <v>5432</v>
      </c>
    </row>
    <row r="22" spans="1:9" s="50" customFormat="1" x14ac:dyDescent="0.25">
      <c r="A22" s="29"/>
      <c r="B22" s="65"/>
      <c r="C22" s="65"/>
      <c r="D22" s="65"/>
      <c r="E22" s="65"/>
      <c r="F22" s="65"/>
      <c r="G22" s="65"/>
      <c r="H22" s="65"/>
      <c r="I22" s="65"/>
    </row>
    <row r="23" spans="1:9" s="50" customFormat="1" x14ac:dyDescent="0.25">
      <c r="A23" s="7" t="s">
        <v>22</v>
      </c>
      <c r="B23" s="65">
        <v>15</v>
      </c>
      <c r="C23" s="65">
        <v>0</v>
      </c>
      <c r="D23" s="65">
        <v>0</v>
      </c>
      <c r="E23" s="65">
        <v>0</v>
      </c>
      <c r="F23" s="65">
        <v>497</v>
      </c>
      <c r="G23" s="65">
        <v>0</v>
      </c>
      <c r="H23" s="65">
        <v>-15</v>
      </c>
      <c r="I23" s="65">
        <v>497</v>
      </c>
    </row>
    <row r="24" spans="1:9" s="50" customFormat="1" x14ac:dyDescent="0.25">
      <c r="A24" s="7" t="s">
        <v>23</v>
      </c>
      <c r="B24" s="65">
        <v>4579</v>
      </c>
      <c r="C24" s="65">
        <v>28796</v>
      </c>
      <c r="D24" s="65">
        <v>0</v>
      </c>
      <c r="E24" s="65">
        <v>0</v>
      </c>
      <c r="F24" s="65">
        <v>0</v>
      </c>
      <c r="G24" s="65">
        <v>0</v>
      </c>
      <c r="H24" s="65">
        <v>-2318</v>
      </c>
      <c r="I24" s="65">
        <v>31057</v>
      </c>
    </row>
    <row r="25" spans="1:9" s="50" customFormat="1" x14ac:dyDescent="0.25">
      <c r="A25" s="7" t="s">
        <v>24</v>
      </c>
      <c r="B25" s="65">
        <v>0</v>
      </c>
      <c r="C25" s="65">
        <v>9804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9804</v>
      </c>
    </row>
    <row r="26" spans="1:9" s="50" customFormat="1" x14ac:dyDescent="0.25">
      <c r="A26" s="7" t="s">
        <v>25</v>
      </c>
      <c r="B26" s="65">
        <v>0</v>
      </c>
      <c r="C26" s="65">
        <v>0</v>
      </c>
      <c r="D26" s="65">
        <v>0</v>
      </c>
      <c r="E26" s="65">
        <v>1</v>
      </c>
      <c r="F26" s="65">
        <v>3160</v>
      </c>
      <c r="G26" s="65">
        <v>0</v>
      </c>
      <c r="H26" s="65">
        <v>0</v>
      </c>
      <c r="I26" s="65">
        <v>3161</v>
      </c>
    </row>
    <row r="27" spans="1:9" s="50" customFormat="1" x14ac:dyDescent="0.25">
      <c r="A27" s="7" t="s">
        <v>26</v>
      </c>
      <c r="B27" s="65">
        <v>0</v>
      </c>
      <c r="C27" s="65">
        <v>12</v>
      </c>
      <c r="D27" s="65">
        <v>1</v>
      </c>
      <c r="E27" s="65">
        <v>0</v>
      </c>
      <c r="F27" s="65">
        <v>15</v>
      </c>
      <c r="G27" s="65">
        <v>5</v>
      </c>
      <c r="H27" s="65">
        <v>0</v>
      </c>
      <c r="I27" s="65">
        <v>33</v>
      </c>
    </row>
    <row r="28" spans="1:9" s="50" customFormat="1" x14ac:dyDescent="0.25">
      <c r="A28" s="7" t="s">
        <v>27</v>
      </c>
      <c r="B28" s="65">
        <v>0</v>
      </c>
      <c r="C28" s="65">
        <v>31</v>
      </c>
      <c r="D28" s="65">
        <v>3</v>
      </c>
      <c r="E28" s="65">
        <v>1</v>
      </c>
      <c r="F28" s="65">
        <v>0</v>
      </c>
      <c r="G28" s="65">
        <v>133</v>
      </c>
      <c r="H28" s="65">
        <v>-129</v>
      </c>
      <c r="I28" s="65">
        <v>39</v>
      </c>
    </row>
    <row r="29" spans="1:9" s="50" customFormat="1" x14ac:dyDescent="0.25">
      <c r="A29" s="7" t="s">
        <v>5</v>
      </c>
      <c r="B29" s="65">
        <v>5</v>
      </c>
      <c r="C29" s="65">
        <v>398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403</v>
      </c>
    </row>
    <row r="30" spans="1:9" s="50" customFormat="1" x14ac:dyDescent="0.25">
      <c r="A30" s="7" t="s">
        <v>28</v>
      </c>
      <c r="B30" s="65">
        <v>73</v>
      </c>
      <c r="C30" s="65">
        <v>-245</v>
      </c>
      <c r="D30" s="65">
        <v>5</v>
      </c>
      <c r="E30" s="65">
        <v>5</v>
      </c>
      <c r="F30" s="65">
        <v>176</v>
      </c>
      <c r="G30" s="65">
        <v>0</v>
      </c>
      <c r="H30" s="65">
        <v>-14</v>
      </c>
      <c r="I30" s="65">
        <v>0</v>
      </c>
    </row>
    <row r="31" spans="1:9" s="50" customFormat="1" x14ac:dyDescent="0.25">
      <c r="A31" s="7" t="s">
        <v>29</v>
      </c>
      <c r="B31" s="65">
        <v>53</v>
      </c>
      <c r="C31" s="65">
        <v>873</v>
      </c>
      <c r="D31" s="65">
        <v>1646</v>
      </c>
      <c r="E31" s="65">
        <v>9</v>
      </c>
      <c r="F31" s="65">
        <v>0</v>
      </c>
      <c r="G31" s="65">
        <v>0</v>
      </c>
      <c r="H31" s="65">
        <v>-397</v>
      </c>
      <c r="I31" s="65">
        <v>2184</v>
      </c>
    </row>
    <row r="32" spans="1:9" s="50" customFormat="1" x14ac:dyDescent="0.25">
      <c r="A32" s="7" t="s">
        <v>30</v>
      </c>
      <c r="B32" s="65">
        <v>2</v>
      </c>
      <c r="C32" s="65">
        <v>2251</v>
      </c>
      <c r="D32" s="65">
        <v>1</v>
      </c>
      <c r="E32" s="65">
        <v>0</v>
      </c>
      <c r="F32" s="65">
        <v>0</v>
      </c>
      <c r="G32" s="65">
        <v>0</v>
      </c>
      <c r="H32" s="65">
        <v>0</v>
      </c>
      <c r="I32" s="65">
        <v>2254</v>
      </c>
    </row>
    <row r="33" spans="1:10" s="50" customFormat="1" x14ac:dyDescent="0.25">
      <c r="A33" s="7" t="s">
        <v>31</v>
      </c>
      <c r="B33" s="65">
        <v>73</v>
      </c>
      <c r="C33" s="65">
        <v>230</v>
      </c>
      <c r="D33" s="65">
        <v>51</v>
      </c>
      <c r="E33" s="65">
        <v>25</v>
      </c>
      <c r="F33" s="65">
        <v>147</v>
      </c>
      <c r="G33" s="65">
        <v>19</v>
      </c>
      <c r="H33" s="65">
        <v>-4</v>
      </c>
      <c r="I33" s="65">
        <v>541</v>
      </c>
    </row>
    <row r="34" spans="1:10" s="50" customFormat="1" x14ac:dyDescent="0.25">
      <c r="A34" s="7" t="s">
        <v>32</v>
      </c>
      <c r="B34" s="65">
        <v>0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</row>
    <row r="35" spans="1:10" s="50" customFormat="1" x14ac:dyDescent="0.25">
      <c r="A35" s="28" t="s">
        <v>33</v>
      </c>
      <c r="B35" s="67">
        <f>SUM(B23:B34)</f>
        <v>4800</v>
      </c>
      <c r="C35" s="67">
        <f t="shared" ref="C35:I35" si="2">SUM(C23:C34)</f>
        <v>42150</v>
      </c>
      <c r="D35" s="67">
        <f t="shared" si="2"/>
        <v>1707</v>
      </c>
      <c r="E35" s="67">
        <f t="shared" si="2"/>
        <v>41</v>
      </c>
      <c r="F35" s="67">
        <f t="shared" si="2"/>
        <v>3995</v>
      </c>
      <c r="G35" s="67">
        <f t="shared" si="2"/>
        <v>157</v>
      </c>
      <c r="H35" s="67">
        <f t="shared" si="2"/>
        <v>-2877</v>
      </c>
      <c r="I35" s="67">
        <f t="shared" si="2"/>
        <v>49973</v>
      </c>
    </row>
    <row r="36" spans="1:10" s="50" customFormat="1" ht="15.75" thickBot="1" x14ac:dyDescent="0.3">
      <c r="A36" s="28"/>
      <c r="B36" s="65"/>
      <c r="C36" s="65"/>
      <c r="D36" s="65"/>
      <c r="E36" s="65"/>
      <c r="F36" s="65"/>
      <c r="G36" s="65"/>
      <c r="H36" s="65"/>
      <c r="I36" s="65"/>
    </row>
    <row r="37" spans="1:10" s="50" customFormat="1" ht="15.75" thickTop="1" x14ac:dyDescent="0.25">
      <c r="A37" s="38" t="s">
        <v>95</v>
      </c>
      <c r="B37" s="69">
        <f>+B21+B35</f>
        <v>6086</v>
      </c>
      <c r="C37" s="69">
        <f t="shared" ref="C37:I37" si="3">+C21+C35</f>
        <v>46492</v>
      </c>
      <c r="D37" s="69">
        <f t="shared" si="3"/>
        <v>1858</v>
      </c>
      <c r="E37" s="69">
        <f t="shared" si="3"/>
        <v>222</v>
      </c>
      <c r="F37" s="69">
        <f t="shared" si="3"/>
        <v>3483</v>
      </c>
      <c r="G37" s="69">
        <f t="shared" si="3"/>
        <v>193</v>
      </c>
      <c r="H37" s="69">
        <f t="shared" si="3"/>
        <v>-2929</v>
      </c>
      <c r="I37" s="69">
        <f t="shared" si="3"/>
        <v>55405</v>
      </c>
    </row>
    <row r="38" spans="1:10" s="50" customFormat="1" x14ac:dyDescent="0.25">
      <c r="A38" s="28"/>
      <c r="B38" s="23"/>
      <c r="C38" s="23"/>
      <c r="D38" s="23"/>
      <c r="E38" s="23"/>
      <c r="F38" s="23"/>
      <c r="G38" s="23"/>
      <c r="H38" s="23"/>
      <c r="I38" s="23"/>
    </row>
    <row r="39" spans="1:10" ht="73.5" x14ac:dyDescent="0.25">
      <c r="A39" s="36" t="s">
        <v>118</v>
      </c>
      <c r="B39" s="37" t="s">
        <v>65</v>
      </c>
      <c r="C39" s="37" t="s">
        <v>66</v>
      </c>
      <c r="D39" s="37" t="s">
        <v>67</v>
      </c>
      <c r="E39" s="37" t="s">
        <v>68</v>
      </c>
      <c r="F39" s="37" t="s">
        <v>69</v>
      </c>
      <c r="G39" s="37" t="s">
        <v>70</v>
      </c>
      <c r="H39" s="37" t="s">
        <v>71</v>
      </c>
      <c r="I39" s="37" t="s">
        <v>72</v>
      </c>
    </row>
    <row r="40" spans="1:10" x14ac:dyDescent="0.25">
      <c r="A40" s="32"/>
      <c r="B40" s="1"/>
      <c r="C40" s="1"/>
      <c r="D40" s="1"/>
      <c r="E40" s="1"/>
      <c r="F40" s="1"/>
      <c r="G40" s="1"/>
      <c r="H40" s="1"/>
      <c r="I40" s="1"/>
      <c r="J40" s="11"/>
    </row>
    <row r="41" spans="1:10" x14ac:dyDescent="0.25">
      <c r="A41" s="7" t="s">
        <v>0</v>
      </c>
      <c r="B41" s="3">
        <v>1</v>
      </c>
      <c r="C41" s="3">
        <v>155</v>
      </c>
      <c r="D41" s="3">
        <v>4</v>
      </c>
      <c r="E41" s="3">
        <v>166</v>
      </c>
      <c r="F41" s="3">
        <v>0</v>
      </c>
      <c r="G41" s="3">
        <v>0</v>
      </c>
      <c r="H41" s="3">
        <v>0</v>
      </c>
      <c r="I41" s="3">
        <v>326</v>
      </c>
    </row>
    <row r="42" spans="1:10" x14ac:dyDescent="0.25">
      <c r="A42" s="7" t="s">
        <v>89</v>
      </c>
      <c r="B42" s="3">
        <v>0</v>
      </c>
      <c r="C42" s="3">
        <v>147</v>
      </c>
      <c r="D42" s="3">
        <v>0</v>
      </c>
      <c r="E42" s="3">
        <v>5</v>
      </c>
      <c r="F42" s="3">
        <v>19</v>
      </c>
      <c r="G42" s="3">
        <v>0</v>
      </c>
      <c r="H42" s="3">
        <v>0</v>
      </c>
      <c r="I42" s="3">
        <v>171</v>
      </c>
    </row>
    <row r="43" spans="1:10" x14ac:dyDescent="0.25">
      <c r="A43" s="8" t="s">
        <v>1</v>
      </c>
      <c r="B43" s="3">
        <v>366</v>
      </c>
      <c r="C43" s="3">
        <v>2691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3057</v>
      </c>
    </row>
    <row r="44" spans="1:10" x14ac:dyDescent="0.25">
      <c r="A44" s="8" t="s">
        <v>90</v>
      </c>
      <c r="B44" s="3">
        <v>0</v>
      </c>
      <c r="C44" s="3">
        <v>3</v>
      </c>
      <c r="D44" s="3">
        <v>0</v>
      </c>
      <c r="E44" s="3">
        <v>0</v>
      </c>
      <c r="F44" s="3">
        <v>15</v>
      </c>
      <c r="G44" s="3">
        <v>2</v>
      </c>
      <c r="H44" s="3">
        <v>0</v>
      </c>
      <c r="I44" s="3">
        <v>20</v>
      </c>
    </row>
    <row r="45" spans="1:10" x14ac:dyDescent="0.25">
      <c r="A45" s="9" t="s">
        <v>2</v>
      </c>
      <c r="B45" s="3">
        <v>4618</v>
      </c>
      <c r="C45" s="3">
        <v>20475</v>
      </c>
      <c r="D45" s="3">
        <v>255</v>
      </c>
      <c r="E45" s="3">
        <v>0</v>
      </c>
      <c r="F45" s="3">
        <v>2802</v>
      </c>
      <c r="G45" s="3">
        <v>0</v>
      </c>
      <c r="H45" s="3">
        <v>-2679</v>
      </c>
      <c r="I45" s="3">
        <v>25471</v>
      </c>
    </row>
    <row r="46" spans="1:10" x14ac:dyDescent="0.25">
      <c r="A46" s="9" t="s">
        <v>3</v>
      </c>
      <c r="B46" s="3">
        <v>0</v>
      </c>
      <c r="C46" s="3">
        <v>7745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7745</v>
      </c>
    </row>
    <row r="47" spans="1:10" x14ac:dyDescent="0.25">
      <c r="A47" s="9" t="s">
        <v>4</v>
      </c>
      <c r="B47" s="3">
        <v>304</v>
      </c>
      <c r="C47" s="3">
        <v>10079</v>
      </c>
      <c r="D47" s="3">
        <v>1166</v>
      </c>
      <c r="E47" s="3">
        <v>11</v>
      </c>
      <c r="F47" s="3">
        <v>63</v>
      </c>
      <c r="G47" s="3">
        <v>4</v>
      </c>
      <c r="H47" s="3">
        <v>-159</v>
      </c>
      <c r="I47" s="3">
        <v>11468</v>
      </c>
    </row>
    <row r="48" spans="1:10" x14ac:dyDescent="0.25">
      <c r="A48" s="9" t="s">
        <v>5</v>
      </c>
      <c r="B48" s="3">
        <v>4</v>
      </c>
      <c r="C48" s="3">
        <v>3055</v>
      </c>
      <c r="D48" s="3">
        <v>1</v>
      </c>
      <c r="E48" s="3">
        <v>0</v>
      </c>
      <c r="F48" s="3">
        <v>0</v>
      </c>
      <c r="G48" s="3">
        <v>0</v>
      </c>
      <c r="H48" s="3">
        <v>0</v>
      </c>
      <c r="I48" s="3">
        <v>3060</v>
      </c>
    </row>
    <row r="49" spans="1:9" x14ac:dyDescent="0.25">
      <c r="A49" s="7" t="s">
        <v>6</v>
      </c>
      <c r="B49" s="3">
        <v>0</v>
      </c>
      <c r="C49" s="3">
        <v>0</v>
      </c>
      <c r="D49" s="3">
        <v>0</v>
      </c>
      <c r="E49" s="3">
        <v>0</v>
      </c>
      <c r="F49" s="3">
        <v>582</v>
      </c>
      <c r="G49" s="3">
        <v>2</v>
      </c>
      <c r="H49" s="3">
        <v>11</v>
      </c>
      <c r="I49" s="3">
        <v>595</v>
      </c>
    </row>
    <row r="50" spans="1:9" x14ac:dyDescent="0.25">
      <c r="A50" s="7" t="s">
        <v>7</v>
      </c>
      <c r="B50" s="3">
        <v>442</v>
      </c>
      <c r="C50" s="3">
        <v>193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635</v>
      </c>
    </row>
    <row r="51" spans="1:9" x14ac:dyDescent="0.25">
      <c r="A51" s="7" t="s">
        <v>8</v>
      </c>
      <c r="B51" s="3">
        <v>108</v>
      </c>
      <c r="C51" s="3">
        <v>797</v>
      </c>
      <c r="D51" s="3">
        <v>14</v>
      </c>
      <c r="E51" s="3">
        <v>0</v>
      </c>
      <c r="F51" s="3">
        <v>-235</v>
      </c>
      <c r="G51" s="3">
        <v>138</v>
      </c>
      <c r="H51" s="3">
        <v>-49</v>
      </c>
      <c r="I51" s="3">
        <v>773</v>
      </c>
    </row>
    <row r="52" spans="1:9" x14ac:dyDescent="0.25">
      <c r="A52" s="7" t="s">
        <v>9</v>
      </c>
      <c r="B52" s="3">
        <v>174</v>
      </c>
      <c r="C52" s="3">
        <v>2876</v>
      </c>
      <c r="D52" s="3">
        <v>106</v>
      </c>
      <c r="E52" s="3">
        <v>31</v>
      </c>
      <c r="F52" s="3">
        <v>387</v>
      </c>
      <c r="G52" s="3">
        <v>7</v>
      </c>
      <c r="H52" s="3">
        <v>0</v>
      </c>
      <c r="I52" s="3">
        <v>3581</v>
      </c>
    </row>
    <row r="53" spans="1:9" x14ac:dyDescent="0.25">
      <c r="A53" s="7" t="s">
        <v>10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1</v>
      </c>
      <c r="H53" s="3">
        <v>49</v>
      </c>
      <c r="I53" s="3">
        <v>50</v>
      </c>
    </row>
    <row r="54" spans="1:9" x14ac:dyDescent="0.25">
      <c r="A54" s="26" t="s">
        <v>11</v>
      </c>
      <c r="B54" s="24">
        <f>SUM(B41:B53)</f>
        <v>6017</v>
      </c>
      <c r="C54" s="24">
        <f t="shared" ref="C54:I54" si="4">SUM(C41:C53)</f>
        <v>48216</v>
      </c>
      <c r="D54" s="24">
        <f t="shared" si="4"/>
        <v>1546</v>
      </c>
      <c r="E54" s="24">
        <f t="shared" si="4"/>
        <v>213</v>
      </c>
      <c r="F54" s="24">
        <f t="shared" si="4"/>
        <v>3633</v>
      </c>
      <c r="G54" s="24">
        <f t="shared" si="4"/>
        <v>154</v>
      </c>
      <c r="H54" s="24">
        <f t="shared" si="4"/>
        <v>-2827</v>
      </c>
      <c r="I54" s="24">
        <f t="shared" si="4"/>
        <v>56952</v>
      </c>
    </row>
    <row r="55" spans="1:9" x14ac:dyDescent="0.25">
      <c r="A55" s="32"/>
      <c r="B55" s="32"/>
      <c r="C55" s="32"/>
      <c r="D55" s="32"/>
      <c r="E55" s="2"/>
      <c r="F55" s="2"/>
      <c r="G55" s="2"/>
      <c r="H55" s="2"/>
      <c r="I55" s="2"/>
    </row>
    <row r="56" spans="1:9" x14ac:dyDescent="0.25">
      <c r="A56" s="27" t="s">
        <v>73</v>
      </c>
      <c r="B56" s="3">
        <v>1174</v>
      </c>
      <c r="C56" s="3">
        <v>3890</v>
      </c>
      <c r="D56" s="3">
        <v>112</v>
      </c>
      <c r="E56" s="3">
        <v>176</v>
      </c>
      <c r="F56" s="3">
        <v>-859</v>
      </c>
      <c r="G56" s="3">
        <v>26</v>
      </c>
      <c r="H56" s="3">
        <v>-38</v>
      </c>
      <c r="I56" s="3">
        <v>4481</v>
      </c>
    </row>
    <row r="57" spans="1:9" x14ac:dyDescent="0.25">
      <c r="A57" s="27" t="s">
        <v>20</v>
      </c>
      <c r="B57" s="3">
        <v>0</v>
      </c>
      <c r="C57" s="3">
        <v>9</v>
      </c>
      <c r="D57" s="3">
        <v>0</v>
      </c>
      <c r="E57" s="3">
        <v>0</v>
      </c>
      <c r="F57" s="3">
        <v>0</v>
      </c>
      <c r="G57" s="3">
        <v>-10</v>
      </c>
      <c r="H57" s="3">
        <v>-9</v>
      </c>
      <c r="I57" s="3">
        <v>-10</v>
      </c>
    </row>
    <row r="58" spans="1:9" x14ac:dyDescent="0.25">
      <c r="A58" s="28" t="s">
        <v>21</v>
      </c>
      <c r="B58" s="24">
        <f>SUM(B56:B57)</f>
        <v>1174</v>
      </c>
      <c r="C58" s="24">
        <f t="shared" ref="C58:I58" si="5">SUM(C56:C57)</f>
        <v>3899</v>
      </c>
      <c r="D58" s="24">
        <f t="shared" si="5"/>
        <v>112</v>
      </c>
      <c r="E58" s="24">
        <f t="shared" si="5"/>
        <v>176</v>
      </c>
      <c r="F58" s="24">
        <f t="shared" si="5"/>
        <v>-859</v>
      </c>
      <c r="G58" s="24">
        <f t="shared" si="5"/>
        <v>16</v>
      </c>
      <c r="H58" s="24">
        <f t="shared" si="5"/>
        <v>-47</v>
      </c>
      <c r="I58" s="24">
        <f t="shared" si="5"/>
        <v>4471</v>
      </c>
    </row>
    <row r="59" spans="1:9" x14ac:dyDescent="0.25">
      <c r="A59" s="29"/>
      <c r="B59" s="3"/>
      <c r="C59" s="3"/>
      <c r="D59" s="3"/>
      <c r="E59" s="3"/>
      <c r="F59" s="3"/>
      <c r="G59" s="3"/>
      <c r="H59" s="3"/>
      <c r="I59" s="3"/>
    </row>
    <row r="60" spans="1:9" x14ac:dyDescent="0.25">
      <c r="A60" s="7" t="s">
        <v>22</v>
      </c>
      <c r="B60" s="3">
        <v>15</v>
      </c>
      <c r="C60" s="3">
        <v>0</v>
      </c>
      <c r="D60" s="3">
        <v>0</v>
      </c>
      <c r="E60" s="3">
        <v>0</v>
      </c>
      <c r="F60" s="3">
        <v>497</v>
      </c>
      <c r="G60" s="3">
        <v>0</v>
      </c>
      <c r="H60" s="3">
        <v>-15</v>
      </c>
      <c r="I60" s="3">
        <v>497</v>
      </c>
    </row>
    <row r="61" spans="1:9" x14ac:dyDescent="0.25">
      <c r="A61" s="7" t="s">
        <v>23</v>
      </c>
      <c r="B61" s="3">
        <v>4611</v>
      </c>
      <c r="C61" s="3">
        <v>30196</v>
      </c>
      <c r="D61" s="3">
        <v>0</v>
      </c>
      <c r="E61" s="3">
        <v>0</v>
      </c>
      <c r="F61" s="3">
        <v>0</v>
      </c>
      <c r="G61" s="3">
        <v>0</v>
      </c>
      <c r="H61" s="3">
        <v>-2323</v>
      </c>
      <c r="I61" s="3">
        <v>32484</v>
      </c>
    </row>
    <row r="62" spans="1:9" x14ac:dyDescent="0.25">
      <c r="A62" s="7" t="s">
        <v>24</v>
      </c>
      <c r="B62" s="3">
        <v>0</v>
      </c>
      <c r="C62" s="3">
        <v>9928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9928</v>
      </c>
    </row>
    <row r="63" spans="1:9" x14ac:dyDescent="0.25">
      <c r="A63" s="7" t="s">
        <v>25</v>
      </c>
      <c r="B63" s="3">
        <v>0</v>
      </c>
      <c r="C63" s="3">
        <v>0</v>
      </c>
      <c r="D63" s="3">
        <v>0</v>
      </c>
      <c r="E63" s="3">
        <v>3</v>
      </c>
      <c r="F63" s="3">
        <v>3254</v>
      </c>
      <c r="G63" s="3">
        <v>0</v>
      </c>
      <c r="H63" s="3">
        <v>0</v>
      </c>
      <c r="I63" s="3">
        <v>3257</v>
      </c>
    </row>
    <row r="64" spans="1:9" x14ac:dyDescent="0.25">
      <c r="A64" s="7" t="s">
        <v>26</v>
      </c>
      <c r="B64" s="3">
        <v>0</v>
      </c>
      <c r="C64" s="3">
        <v>23</v>
      </c>
      <c r="D64" s="3">
        <v>0</v>
      </c>
      <c r="E64" s="3">
        <v>0</v>
      </c>
      <c r="F64" s="3">
        <v>25</v>
      </c>
      <c r="G64" s="3">
        <v>1</v>
      </c>
      <c r="H64" s="3">
        <v>0</v>
      </c>
      <c r="I64" s="3">
        <v>49</v>
      </c>
    </row>
    <row r="65" spans="1:10" x14ac:dyDescent="0.25">
      <c r="A65" s="7" t="s">
        <v>27</v>
      </c>
      <c r="B65" s="3">
        <v>2</v>
      </c>
      <c r="C65" s="3">
        <v>97</v>
      </c>
      <c r="D65" s="3">
        <v>0</v>
      </c>
      <c r="E65" s="3">
        <v>1</v>
      </c>
      <c r="F65" s="3">
        <v>10</v>
      </c>
      <c r="G65" s="3">
        <v>55</v>
      </c>
      <c r="H65" s="3">
        <v>-51</v>
      </c>
      <c r="I65" s="3">
        <v>114</v>
      </c>
    </row>
    <row r="66" spans="1:10" x14ac:dyDescent="0.25">
      <c r="A66" s="7" t="s">
        <v>5</v>
      </c>
      <c r="B66" s="3">
        <v>5</v>
      </c>
      <c r="C66" s="3">
        <v>572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577</v>
      </c>
    </row>
    <row r="67" spans="1:10" x14ac:dyDescent="0.25">
      <c r="A67" s="7" t="s">
        <v>28</v>
      </c>
      <c r="B67" s="3">
        <v>54</v>
      </c>
      <c r="C67" s="3">
        <v>-548</v>
      </c>
      <c r="D67" s="3">
        <v>5</v>
      </c>
      <c r="E67" s="3">
        <v>7</v>
      </c>
      <c r="F67" s="3">
        <v>488</v>
      </c>
      <c r="G67" s="3">
        <v>-4</v>
      </c>
      <c r="H67" s="3">
        <v>-2</v>
      </c>
      <c r="I67" s="3">
        <v>0</v>
      </c>
    </row>
    <row r="68" spans="1:10" x14ac:dyDescent="0.25">
      <c r="A68" s="7" t="s">
        <v>29</v>
      </c>
      <c r="B68" s="3">
        <v>55</v>
      </c>
      <c r="C68" s="3">
        <v>840</v>
      </c>
      <c r="D68" s="3">
        <v>1386</v>
      </c>
      <c r="E68" s="3">
        <v>11</v>
      </c>
      <c r="F68" s="3">
        <v>0</v>
      </c>
      <c r="G68" s="3">
        <v>0</v>
      </c>
      <c r="H68" s="3">
        <v>-381</v>
      </c>
      <c r="I68" s="3">
        <v>1911</v>
      </c>
    </row>
    <row r="69" spans="1:10" x14ac:dyDescent="0.25">
      <c r="A69" s="7" t="s">
        <v>30</v>
      </c>
      <c r="B69" s="3">
        <v>1</v>
      </c>
      <c r="C69" s="3">
        <v>2758</v>
      </c>
      <c r="D69" s="3">
        <v>1</v>
      </c>
      <c r="E69" s="3">
        <v>0</v>
      </c>
      <c r="F69" s="3">
        <v>75</v>
      </c>
      <c r="G69" s="3">
        <v>0</v>
      </c>
      <c r="H69" s="3">
        <v>0</v>
      </c>
      <c r="I69" s="3">
        <v>2835</v>
      </c>
    </row>
    <row r="70" spans="1:10" x14ac:dyDescent="0.25">
      <c r="A70" s="7" t="s">
        <v>31</v>
      </c>
      <c r="B70" s="3">
        <v>100</v>
      </c>
      <c r="C70" s="3">
        <v>451</v>
      </c>
      <c r="D70" s="3">
        <v>42</v>
      </c>
      <c r="E70" s="3">
        <v>15</v>
      </c>
      <c r="F70" s="3">
        <v>143</v>
      </c>
      <c r="G70" s="3">
        <v>84</v>
      </c>
      <c r="H70" s="3">
        <v>-8</v>
      </c>
      <c r="I70" s="3">
        <v>827</v>
      </c>
    </row>
    <row r="71" spans="1:10" x14ac:dyDescent="0.25">
      <c r="A71" s="7" t="s">
        <v>32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2</v>
      </c>
      <c r="H71" s="3">
        <v>0</v>
      </c>
      <c r="I71" s="3">
        <v>2</v>
      </c>
    </row>
    <row r="72" spans="1:10" x14ac:dyDescent="0.25">
      <c r="A72" s="28" t="s">
        <v>33</v>
      </c>
      <c r="B72" s="24">
        <f>SUM(B60:B71)</f>
        <v>4843</v>
      </c>
      <c r="C72" s="24">
        <f t="shared" ref="C72:I72" si="6">SUM(C60:C71)</f>
        <v>44317</v>
      </c>
      <c r="D72" s="24">
        <f t="shared" si="6"/>
        <v>1434</v>
      </c>
      <c r="E72" s="24">
        <f t="shared" si="6"/>
        <v>37</v>
      </c>
      <c r="F72" s="24">
        <f t="shared" si="6"/>
        <v>4492</v>
      </c>
      <c r="G72" s="24">
        <f t="shared" si="6"/>
        <v>138</v>
      </c>
      <c r="H72" s="24">
        <f t="shared" si="6"/>
        <v>-2780</v>
      </c>
      <c r="I72" s="24">
        <f t="shared" si="6"/>
        <v>52481</v>
      </c>
    </row>
    <row r="73" spans="1:10" ht="15.75" thickBot="1" x14ac:dyDescent="0.3">
      <c r="A73" s="28"/>
      <c r="B73" s="3"/>
      <c r="C73" s="3"/>
      <c r="D73" s="3"/>
      <c r="E73" s="3"/>
      <c r="F73" s="3"/>
      <c r="G73" s="3"/>
      <c r="H73" s="3"/>
      <c r="I73" s="3"/>
    </row>
    <row r="74" spans="1:10" ht="15.75" thickTop="1" x14ac:dyDescent="0.25">
      <c r="A74" s="38" t="s">
        <v>95</v>
      </c>
      <c r="B74" s="35">
        <f>B58+B72</f>
        <v>6017</v>
      </c>
      <c r="C74" s="35">
        <f t="shared" ref="C74:I74" si="7">C58+C72</f>
        <v>48216</v>
      </c>
      <c r="D74" s="35">
        <f t="shared" si="7"/>
        <v>1546</v>
      </c>
      <c r="E74" s="35">
        <f t="shared" si="7"/>
        <v>213</v>
      </c>
      <c r="F74" s="35">
        <f t="shared" si="7"/>
        <v>3633</v>
      </c>
      <c r="G74" s="35">
        <f t="shared" si="7"/>
        <v>154</v>
      </c>
      <c r="H74" s="35">
        <f t="shared" si="7"/>
        <v>-2827</v>
      </c>
      <c r="I74" s="35">
        <f t="shared" si="7"/>
        <v>56952</v>
      </c>
    </row>
    <row r="75" spans="1:10" x14ac:dyDescent="0.25">
      <c r="J75" s="30"/>
    </row>
    <row r="76" spans="1:10" x14ac:dyDescent="0.25">
      <c r="J76" s="30"/>
    </row>
    <row r="77" spans="1:10" x14ac:dyDescent="0.25">
      <c r="J77" s="31"/>
    </row>
    <row r="78" spans="1:10" x14ac:dyDescent="0.25">
      <c r="J78" s="31"/>
    </row>
    <row r="79" spans="1:10" x14ac:dyDescent="0.25">
      <c r="J79" s="31"/>
    </row>
    <row r="80" spans="1:10" x14ac:dyDescent="0.25">
      <c r="J80" s="31"/>
    </row>
    <row r="81" spans="10:10" x14ac:dyDescent="0.25">
      <c r="J81" s="31"/>
    </row>
    <row r="82" spans="10:10" x14ac:dyDescent="0.25">
      <c r="J82" s="31"/>
    </row>
    <row r="83" spans="10:10" x14ac:dyDescent="0.25">
      <c r="J83" s="31"/>
    </row>
    <row r="84" spans="10:10" x14ac:dyDescent="0.25">
      <c r="J84" s="31"/>
    </row>
    <row r="85" spans="10:10" x14ac:dyDescent="0.25">
      <c r="J85" s="31"/>
    </row>
    <row r="86" spans="10:10" x14ac:dyDescent="0.25">
      <c r="J86" s="31"/>
    </row>
    <row r="87" spans="10:10" x14ac:dyDescent="0.25">
      <c r="J87" s="31"/>
    </row>
    <row r="88" spans="10:10" x14ac:dyDescent="0.25">
      <c r="J88" s="31"/>
    </row>
    <row r="89" spans="10:10" x14ac:dyDescent="0.25">
      <c r="J89" s="31"/>
    </row>
    <row r="90" spans="10:10" x14ac:dyDescent="0.25">
      <c r="J90" s="31"/>
    </row>
    <row r="91" spans="10:10" x14ac:dyDescent="0.25">
      <c r="J91" s="31"/>
    </row>
    <row r="92" spans="10:10" x14ac:dyDescent="0.25">
      <c r="J92" s="31"/>
    </row>
    <row r="93" spans="10:10" x14ac:dyDescent="0.25">
      <c r="J93" s="8"/>
    </row>
    <row r="94" spans="10:10" x14ac:dyDescent="0.25">
      <c r="J94" s="8"/>
    </row>
    <row r="95" spans="10:10" x14ac:dyDescent="0.25">
      <c r="J95" s="8"/>
    </row>
    <row r="96" spans="10:10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31"/>
    </row>
  </sheetData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showGridLines="0" topLeftCell="A13" zoomScale="98" zoomScaleNormal="98" zoomScaleSheetLayoutView="85" workbookViewId="0">
      <selection activeCell="A46" sqref="A46"/>
    </sheetView>
  </sheetViews>
  <sheetFormatPr defaultRowHeight="15" x14ac:dyDescent="0.25"/>
  <cols>
    <col min="1" max="1" width="55.42578125" customWidth="1"/>
    <col min="4" max="4" width="13.140625" bestFit="1" customWidth="1"/>
    <col min="6" max="6" width="10.5703125" bestFit="1" customWidth="1"/>
    <col min="11" max="11" width="18" customWidth="1"/>
  </cols>
  <sheetData>
    <row r="1" spans="1:9" s="50" customFormat="1" ht="22.15" customHeight="1" x14ac:dyDescent="0.25">
      <c r="A1" s="84" t="s">
        <v>108</v>
      </c>
      <c r="B1" s="83"/>
      <c r="C1" s="83"/>
      <c r="D1" s="83"/>
      <c r="E1" s="83"/>
      <c r="F1" s="83"/>
      <c r="G1" s="83"/>
      <c r="H1" s="83"/>
      <c r="I1" s="83"/>
    </row>
    <row r="2" spans="1:9" s="50" customFormat="1" ht="63" customHeight="1" x14ac:dyDescent="0.25">
      <c r="A2" s="39" t="s">
        <v>116</v>
      </c>
      <c r="B2" s="85" t="s">
        <v>65</v>
      </c>
      <c r="C2" s="85" t="s">
        <v>66</v>
      </c>
      <c r="D2" s="85" t="s">
        <v>67</v>
      </c>
      <c r="E2" s="85" t="s">
        <v>68</v>
      </c>
      <c r="F2" s="85" t="s">
        <v>69</v>
      </c>
      <c r="G2" s="85" t="s">
        <v>70</v>
      </c>
      <c r="H2" s="85" t="s">
        <v>71</v>
      </c>
      <c r="I2" s="85" t="s">
        <v>72</v>
      </c>
    </row>
    <row r="3" spans="1:9" s="50" customFormat="1" x14ac:dyDescent="0.25">
      <c r="A3" s="109" t="s">
        <v>34</v>
      </c>
      <c r="B3" s="63"/>
      <c r="C3" s="63"/>
      <c r="D3" s="63"/>
      <c r="E3" s="72"/>
      <c r="F3" s="63"/>
      <c r="G3" s="63"/>
      <c r="H3" s="72"/>
      <c r="I3" s="63"/>
    </row>
    <row r="4" spans="1:9" s="50" customFormat="1" x14ac:dyDescent="0.25">
      <c r="A4" s="22"/>
      <c r="B4" s="70"/>
      <c r="C4" s="70"/>
      <c r="D4" s="70"/>
      <c r="E4" s="70"/>
      <c r="F4" s="70"/>
      <c r="G4" s="70"/>
      <c r="H4" s="70"/>
      <c r="I4" s="70"/>
    </row>
    <row r="5" spans="1:9" s="50" customFormat="1" x14ac:dyDescent="0.25">
      <c r="A5" s="8" t="s">
        <v>35</v>
      </c>
      <c r="B5" s="73">
        <v>2579</v>
      </c>
      <c r="C5" s="73">
        <v>1453</v>
      </c>
      <c r="D5" s="73">
        <v>0</v>
      </c>
      <c r="E5" s="73">
        <v>0</v>
      </c>
      <c r="F5" s="73">
        <v>0</v>
      </c>
      <c r="G5" s="73">
        <v>0</v>
      </c>
      <c r="H5" s="73">
        <v>-112</v>
      </c>
      <c r="I5" s="73">
        <v>3920</v>
      </c>
    </row>
    <row r="6" spans="1:9" s="50" customFormat="1" x14ac:dyDescent="0.25">
      <c r="A6" s="8" t="s">
        <v>36</v>
      </c>
      <c r="B6" s="73">
        <v>43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43</v>
      </c>
    </row>
    <row r="7" spans="1:9" s="50" customFormat="1" x14ac:dyDescent="0.25">
      <c r="A7" s="5" t="s">
        <v>37</v>
      </c>
      <c r="B7" s="74">
        <f>+B5+B6</f>
        <v>2622</v>
      </c>
      <c r="C7" s="74">
        <f t="shared" ref="C7:I7" si="0">+C5+C6</f>
        <v>1453</v>
      </c>
      <c r="D7" s="74">
        <f t="shared" si="0"/>
        <v>0</v>
      </c>
      <c r="E7" s="74">
        <f t="shared" si="0"/>
        <v>0</v>
      </c>
      <c r="F7" s="74">
        <f t="shared" si="0"/>
        <v>0</v>
      </c>
      <c r="G7" s="74">
        <f t="shared" si="0"/>
        <v>0</v>
      </c>
      <c r="H7" s="74">
        <f t="shared" si="0"/>
        <v>-112</v>
      </c>
      <c r="I7" s="74">
        <f t="shared" si="0"/>
        <v>3963</v>
      </c>
    </row>
    <row r="8" spans="1:9" s="50" customFormat="1" x14ac:dyDescent="0.25">
      <c r="A8" s="14" t="s">
        <v>38</v>
      </c>
      <c r="B8" s="73">
        <v>-54</v>
      </c>
      <c r="C8" s="73">
        <v>-6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-60</v>
      </c>
    </row>
    <row r="9" spans="1:9" s="50" customFormat="1" x14ac:dyDescent="0.25">
      <c r="A9" s="5" t="s">
        <v>39</v>
      </c>
      <c r="B9" s="74">
        <f>+B7+B8</f>
        <v>2568</v>
      </c>
      <c r="C9" s="74">
        <f t="shared" ref="C9:I9" si="1">+C7+C8</f>
        <v>1447</v>
      </c>
      <c r="D9" s="74">
        <f t="shared" si="1"/>
        <v>0</v>
      </c>
      <c r="E9" s="74">
        <f t="shared" si="1"/>
        <v>0</v>
      </c>
      <c r="F9" s="74">
        <f t="shared" si="1"/>
        <v>0</v>
      </c>
      <c r="G9" s="74">
        <f t="shared" si="1"/>
        <v>0</v>
      </c>
      <c r="H9" s="74">
        <f t="shared" si="1"/>
        <v>-112</v>
      </c>
      <c r="I9" s="74">
        <f t="shared" si="1"/>
        <v>3903</v>
      </c>
    </row>
    <row r="10" spans="1:9" s="50" customFormat="1" x14ac:dyDescent="0.25">
      <c r="A10" s="14"/>
      <c r="B10" s="73"/>
      <c r="C10" s="73"/>
      <c r="D10" s="73"/>
      <c r="E10" s="73"/>
      <c r="F10" s="73"/>
      <c r="G10" s="73"/>
      <c r="H10" s="73"/>
      <c r="I10" s="73"/>
    </row>
    <row r="11" spans="1:9" s="50" customFormat="1" x14ac:dyDescent="0.25">
      <c r="A11" s="14" t="s">
        <v>40</v>
      </c>
      <c r="B11" s="73">
        <v>109</v>
      </c>
      <c r="C11" s="73">
        <v>1103</v>
      </c>
      <c r="D11" s="73">
        <v>39</v>
      </c>
      <c r="E11" s="73">
        <v>0</v>
      </c>
      <c r="F11" s="73">
        <v>10</v>
      </c>
      <c r="G11" s="73">
        <v>0</v>
      </c>
      <c r="H11" s="73">
        <v>5</v>
      </c>
      <c r="I11" s="73">
        <v>1266</v>
      </c>
    </row>
    <row r="12" spans="1:9" s="50" customFormat="1" x14ac:dyDescent="0.25">
      <c r="A12" s="8" t="s">
        <v>41</v>
      </c>
      <c r="B12" s="73">
        <v>72</v>
      </c>
      <c r="C12" s="73">
        <v>346</v>
      </c>
      <c r="D12" s="73">
        <v>1</v>
      </c>
      <c r="E12" s="73">
        <v>0</v>
      </c>
      <c r="F12" s="73">
        <v>0</v>
      </c>
      <c r="G12" s="73">
        <v>-1</v>
      </c>
      <c r="H12" s="73">
        <v>-1</v>
      </c>
      <c r="I12" s="73">
        <v>417</v>
      </c>
    </row>
    <row r="13" spans="1:9" s="50" customFormat="1" x14ac:dyDescent="0.25">
      <c r="A13" s="8" t="s">
        <v>42</v>
      </c>
      <c r="B13" s="73">
        <v>15</v>
      </c>
      <c r="C13" s="73">
        <v>-4</v>
      </c>
      <c r="D13" s="73">
        <v>1</v>
      </c>
      <c r="E13" s="73">
        <v>-1</v>
      </c>
      <c r="F13" s="73">
        <v>0</v>
      </c>
      <c r="G13" s="73">
        <v>0</v>
      </c>
      <c r="H13" s="73">
        <v>3</v>
      </c>
      <c r="I13" s="73">
        <v>14</v>
      </c>
    </row>
    <row r="14" spans="1:9" s="50" customFormat="1" x14ac:dyDescent="0.25">
      <c r="A14" s="14" t="s">
        <v>43</v>
      </c>
      <c r="B14" s="73">
        <v>0</v>
      </c>
      <c r="C14" s="73">
        <v>456</v>
      </c>
      <c r="D14" s="73">
        <v>0</v>
      </c>
      <c r="E14" s="73">
        <v>0</v>
      </c>
      <c r="F14" s="73">
        <v>0</v>
      </c>
      <c r="G14" s="73">
        <v>0</v>
      </c>
      <c r="H14" s="73">
        <v>6</v>
      </c>
      <c r="I14" s="73">
        <v>462</v>
      </c>
    </row>
    <row r="15" spans="1:9" s="50" customFormat="1" x14ac:dyDescent="0.25">
      <c r="A15" s="14" t="s">
        <v>44</v>
      </c>
      <c r="B15" s="73">
        <v>23</v>
      </c>
      <c r="C15" s="73">
        <v>2</v>
      </c>
      <c r="D15" s="73">
        <v>129</v>
      </c>
      <c r="E15" s="73">
        <v>49</v>
      </c>
      <c r="F15" s="73">
        <v>0</v>
      </c>
      <c r="G15" s="73">
        <v>0</v>
      </c>
      <c r="H15" s="73">
        <v>-82</v>
      </c>
      <c r="I15" s="73">
        <v>121</v>
      </c>
    </row>
    <row r="16" spans="1:9" s="50" customFormat="1" x14ac:dyDescent="0.25">
      <c r="A16" s="14" t="s">
        <v>45</v>
      </c>
      <c r="B16" s="73">
        <v>2</v>
      </c>
      <c r="C16" s="73">
        <v>24</v>
      </c>
      <c r="D16" s="73">
        <v>0</v>
      </c>
      <c r="E16" s="73">
        <v>13</v>
      </c>
      <c r="F16" s="73">
        <v>21</v>
      </c>
      <c r="G16" s="73">
        <v>124</v>
      </c>
      <c r="H16" s="73">
        <v>-3</v>
      </c>
      <c r="I16" s="73">
        <v>181</v>
      </c>
    </row>
    <row r="17" spans="1:9" s="50" customFormat="1" x14ac:dyDescent="0.25">
      <c r="A17" s="7" t="s">
        <v>46</v>
      </c>
      <c r="B17" s="73">
        <v>0</v>
      </c>
      <c r="C17" s="73">
        <v>-1</v>
      </c>
      <c r="D17" s="73">
        <v>0</v>
      </c>
      <c r="E17" s="73">
        <v>1</v>
      </c>
      <c r="F17" s="73">
        <v>1</v>
      </c>
      <c r="G17" s="73">
        <v>13</v>
      </c>
      <c r="H17" s="73">
        <v>0</v>
      </c>
      <c r="I17" s="73">
        <v>14</v>
      </c>
    </row>
    <row r="18" spans="1:9" s="50" customFormat="1" x14ac:dyDescent="0.25">
      <c r="A18" s="5" t="s">
        <v>47</v>
      </c>
      <c r="B18" s="74">
        <f>SUM(B11:B17)</f>
        <v>221</v>
      </c>
      <c r="C18" s="74">
        <f t="shared" ref="C18:I18" si="2">SUM(C11:C17)</f>
        <v>1926</v>
      </c>
      <c r="D18" s="74">
        <f t="shared" si="2"/>
        <v>170</v>
      </c>
      <c r="E18" s="74">
        <f t="shared" si="2"/>
        <v>62</v>
      </c>
      <c r="F18" s="74">
        <f t="shared" si="2"/>
        <v>32</v>
      </c>
      <c r="G18" s="74">
        <f t="shared" si="2"/>
        <v>136</v>
      </c>
      <c r="H18" s="74">
        <f t="shared" si="2"/>
        <v>-72</v>
      </c>
      <c r="I18" s="74">
        <f t="shared" si="2"/>
        <v>2475</v>
      </c>
    </row>
    <row r="19" spans="1:9" s="50" customFormat="1" x14ac:dyDescent="0.25">
      <c r="A19" s="14"/>
      <c r="B19" s="73"/>
      <c r="C19" s="73"/>
      <c r="D19" s="73"/>
      <c r="E19" s="73"/>
      <c r="F19" s="73"/>
      <c r="G19" s="73"/>
      <c r="H19" s="73"/>
      <c r="I19" s="73"/>
    </row>
    <row r="20" spans="1:9" s="50" customFormat="1" x14ac:dyDescent="0.25">
      <c r="A20" s="14" t="s">
        <v>74</v>
      </c>
      <c r="B20" s="73">
        <v>-1972</v>
      </c>
      <c r="C20" s="73">
        <v>-1987</v>
      </c>
      <c r="D20" s="73">
        <v>0</v>
      </c>
      <c r="E20" s="73">
        <v>0</v>
      </c>
      <c r="F20" s="73">
        <v>0</v>
      </c>
      <c r="G20" s="73">
        <v>0</v>
      </c>
      <c r="H20" s="73">
        <v>98</v>
      </c>
      <c r="I20" s="73">
        <v>-3861</v>
      </c>
    </row>
    <row r="21" spans="1:9" s="50" customFormat="1" x14ac:dyDescent="0.25">
      <c r="A21" s="14" t="s">
        <v>49</v>
      </c>
      <c r="B21" s="73">
        <v>28</v>
      </c>
      <c r="C21" s="73">
        <v>-2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26</v>
      </c>
    </row>
    <row r="22" spans="1:9" s="50" customFormat="1" x14ac:dyDescent="0.25">
      <c r="A22" s="5" t="s">
        <v>75</v>
      </c>
      <c r="B22" s="74">
        <f>+B20+B21</f>
        <v>-1944</v>
      </c>
      <c r="C22" s="74">
        <f t="shared" ref="C22:I22" si="3">+C20+C21</f>
        <v>-1989</v>
      </c>
      <c r="D22" s="74">
        <f t="shared" si="3"/>
        <v>0</v>
      </c>
      <c r="E22" s="74">
        <f t="shared" si="3"/>
        <v>0</v>
      </c>
      <c r="F22" s="74">
        <f t="shared" si="3"/>
        <v>0</v>
      </c>
      <c r="G22" s="74">
        <f t="shared" si="3"/>
        <v>0</v>
      </c>
      <c r="H22" s="74">
        <f t="shared" si="3"/>
        <v>98</v>
      </c>
      <c r="I22" s="74">
        <f t="shared" si="3"/>
        <v>-3835</v>
      </c>
    </row>
    <row r="23" spans="1:9" s="50" customFormat="1" x14ac:dyDescent="0.25">
      <c r="A23" s="14"/>
      <c r="B23" s="73"/>
      <c r="C23" s="73"/>
      <c r="D23" s="73"/>
      <c r="E23" s="73"/>
      <c r="F23" s="73"/>
      <c r="G23" s="73"/>
      <c r="H23" s="73"/>
      <c r="I23" s="73"/>
    </row>
    <row r="24" spans="1:9" s="50" customFormat="1" x14ac:dyDescent="0.25">
      <c r="A24" s="14" t="s">
        <v>51</v>
      </c>
      <c r="B24" s="73">
        <v>-201</v>
      </c>
      <c r="C24" s="73">
        <v>-184</v>
      </c>
      <c r="D24" s="73">
        <v>-94</v>
      </c>
      <c r="E24" s="73">
        <v>-45</v>
      </c>
      <c r="F24" s="73">
        <v>-104</v>
      </c>
      <c r="G24" s="73">
        <v>-4</v>
      </c>
      <c r="H24" s="73">
        <v>48</v>
      </c>
      <c r="I24" s="73">
        <v>-584</v>
      </c>
    </row>
    <row r="25" spans="1:9" s="50" customFormat="1" x14ac:dyDescent="0.25">
      <c r="A25" s="14" t="s">
        <v>52</v>
      </c>
      <c r="B25" s="73">
        <v>-2</v>
      </c>
      <c r="C25" s="73">
        <v>-7</v>
      </c>
      <c r="D25" s="73">
        <v>-2</v>
      </c>
      <c r="E25" s="73">
        <v>0</v>
      </c>
      <c r="F25" s="73">
        <v>0</v>
      </c>
      <c r="G25" s="73">
        <v>0</v>
      </c>
      <c r="H25" s="73">
        <v>0</v>
      </c>
      <c r="I25" s="73">
        <v>-11</v>
      </c>
    </row>
    <row r="26" spans="1:9" s="50" customFormat="1" x14ac:dyDescent="0.25">
      <c r="A26" s="14" t="s">
        <v>76</v>
      </c>
      <c r="B26" s="73">
        <v>-401</v>
      </c>
      <c r="C26" s="73">
        <v>-15</v>
      </c>
      <c r="D26" s="73">
        <v>0</v>
      </c>
      <c r="E26" s="73">
        <v>0</v>
      </c>
      <c r="F26" s="73">
        <v>0</v>
      </c>
      <c r="G26" s="73">
        <v>0</v>
      </c>
      <c r="H26" s="73">
        <v>26</v>
      </c>
      <c r="I26" s="73">
        <v>-390</v>
      </c>
    </row>
    <row r="27" spans="1:9" s="50" customFormat="1" x14ac:dyDescent="0.25">
      <c r="A27" s="14" t="s">
        <v>53</v>
      </c>
      <c r="B27" s="73">
        <v>9</v>
      </c>
      <c r="C27" s="73">
        <v>18</v>
      </c>
      <c r="D27" s="73">
        <v>0</v>
      </c>
      <c r="E27" s="73">
        <v>0</v>
      </c>
      <c r="F27" s="73">
        <v>-1</v>
      </c>
      <c r="G27" s="73">
        <v>0</v>
      </c>
      <c r="H27" s="73">
        <v>0</v>
      </c>
      <c r="I27" s="73">
        <v>26</v>
      </c>
    </row>
    <row r="28" spans="1:9" s="50" customFormat="1" x14ac:dyDescent="0.25">
      <c r="A28" s="14" t="s">
        <v>54</v>
      </c>
      <c r="B28" s="73">
        <v>-4</v>
      </c>
      <c r="C28" s="73">
        <v>-95</v>
      </c>
      <c r="D28" s="73">
        <v>-20</v>
      </c>
      <c r="E28" s="73">
        <v>0</v>
      </c>
      <c r="F28" s="73">
        <v>-17</v>
      </c>
      <c r="G28" s="73">
        <v>-3</v>
      </c>
      <c r="H28" s="73">
        <v>-58</v>
      </c>
      <c r="I28" s="73">
        <v>-197</v>
      </c>
    </row>
    <row r="29" spans="1:9" s="50" customFormat="1" x14ac:dyDescent="0.25">
      <c r="A29" s="14" t="s">
        <v>55</v>
      </c>
      <c r="B29" s="73">
        <v>-5</v>
      </c>
      <c r="C29" s="73">
        <v>-170</v>
      </c>
      <c r="D29" s="73">
        <v>-47</v>
      </c>
      <c r="E29" s="73">
        <v>-1</v>
      </c>
      <c r="F29" s="73">
        <v>3</v>
      </c>
      <c r="G29" s="73">
        <v>-112</v>
      </c>
      <c r="H29" s="73">
        <v>73</v>
      </c>
      <c r="I29" s="73">
        <v>-259</v>
      </c>
    </row>
    <row r="30" spans="1:9" s="50" customFormat="1" x14ac:dyDescent="0.25">
      <c r="A30" s="5" t="s">
        <v>56</v>
      </c>
      <c r="B30" s="74">
        <f>SUM(B24:B29)</f>
        <v>-604</v>
      </c>
      <c r="C30" s="74">
        <f t="shared" ref="C30:I30" si="4">SUM(C24:C29)</f>
        <v>-453</v>
      </c>
      <c r="D30" s="74">
        <f t="shared" si="4"/>
        <v>-163</v>
      </c>
      <c r="E30" s="74">
        <f t="shared" si="4"/>
        <v>-46</v>
      </c>
      <c r="F30" s="74">
        <f t="shared" si="4"/>
        <v>-119</v>
      </c>
      <c r="G30" s="74">
        <f t="shared" si="4"/>
        <v>-119</v>
      </c>
      <c r="H30" s="74">
        <f t="shared" si="4"/>
        <v>89</v>
      </c>
      <c r="I30" s="74">
        <f t="shared" si="4"/>
        <v>-1415</v>
      </c>
    </row>
    <row r="31" spans="1:9" s="50" customFormat="1" x14ac:dyDescent="0.25">
      <c r="A31" s="14"/>
      <c r="B31" s="73"/>
      <c r="C31" s="73"/>
      <c r="D31" s="73"/>
      <c r="E31" s="73"/>
      <c r="F31" s="73"/>
      <c r="G31" s="73"/>
      <c r="H31" s="73"/>
      <c r="I31" s="73"/>
    </row>
    <row r="32" spans="1:9" s="50" customFormat="1" x14ac:dyDescent="0.25">
      <c r="A32" s="5" t="s">
        <v>57</v>
      </c>
      <c r="B32" s="74">
        <f>+B9+B18+B22+B30</f>
        <v>241</v>
      </c>
      <c r="C32" s="74">
        <f t="shared" ref="C32:I32" si="5">+C9+C18+C22+C30</f>
        <v>931</v>
      </c>
      <c r="D32" s="74">
        <f t="shared" si="5"/>
        <v>7</v>
      </c>
      <c r="E32" s="74">
        <f t="shared" si="5"/>
        <v>16</v>
      </c>
      <c r="F32" s="74">
        <f t="shared" si="5"/>
        <v>-87</v>
      </c>
      <c r="G32" s="74">
        <f t="shared" si="5"/>
        <v>17</v>
      </c>
      <c r="H32" s="74">
        <f t="shared" si="5"/>
        <v>3</v>
      </c>
      <c r="I32" s="74">
        <f t="shared" si="5"/>
        <v>1128</v>
      </c>
    </row>
    <row r="33" spans="1:10" s="50" customFormat="1" x14ac:dyDescent="0.25">
      <c r="A33" s="14" t="s">
        <v>58</v>
      </c>
      <c r="B33" s="73">
        <v>-51</v>
      </c>
      <c r="C33" s="73">
        <v>-199</v>
      </c>
      <c r="D33" s="73">
        <v>-1</v>
      </c>
      <c r="E33" s="73">
        <v>-4</v>
      </c>
      <c r="F33" s="73">
        <v>39</v>
      </c>
      <c r="G33" s="73">
        <v>-3</v>
      </c>
      <c r="H33" s="73">
        <v>-1</v>
      </c>
      <c r="I33" s="73">
        <v>-220</v>
      </c>
    </row>
    <row r="34" spans="1:10" s="50" customFormat="1" x14ac:dyDescent="0.25">
      <c r="A34" s="14"/>
      <c r="B34" s="73"/>
      <c r="C34" s="73"/>
      <c r="D34" s="73"/>
      <c r="E34" s="73"/>
      <c r="F34" s="73"/>
      <c r="G34" s="73"/>
      <c r="H34" s="73"/>
      <c r="I34" s="73"/>
    </row>
    <row r="35" spans="1:10" s="50" customFormat="1" x14ac:dyDescent="0.25">
      <c r="A35" s="5" t="s">
        <v>77</v>
      </c>
      <c r="B35" s="74">
        <f>B32+B33</f>
        <v>190</v>
      </c>
      <c r="C35" s="74">
        <f t="shared" ref="C35:I35" si="6">C32+C33</f>
        <v>732</v>
      </c>
      <c r="D35" s="74">
        <f t="shared" si="6"/>
        <v>6</v>
      </c>
      <c r="E35" s="74">
        <f t="shared" si="6"/>
        <v>12</v>
      </c>
      <c r="F35" s="74">
        <f t="shared" si="6"/>
        <v>-48</v>
      </c>
      <c r="G35" s="74">
        <f t="shared" si="6"/>
        <v>14</v>
      </c>
      <c r="H35" s="74">
        <f t="shared" si="6"/>
        <v>2</v>
      </c>
      <c r="I35" s="74">
        <f t="shared" si="6"/>
        <v>908</v>
      </c>
    </row>
    <row r="36" spans="1:10" s="50" customFormat="1" x14ac:dyDescent="0.25">
      <c r="A36" s="15"/>
      <c r="B36" s="75"/>
      <c r="C36" s="75"/>
      <c r="D36" s="75"/>
      <c r="E36" s="75"/>
      <c r="F36" s="75"/>
      <c r="G36" s="75"/>
      <c r="H36" s="75"/>
      <c r="I36" s="75"/>
    </row>
    <row r="37" spans="1:10" s="50" customFormat="1" x14ac:dyDescent="0.25">
      <c r="A37" s="5" t="s">
        <v>60</v>
      </c>
      <c r="B37" s="75"/>
      <c r="C37" s="75"/>
      <c r="D37" s="75"/>
      <c r="E37" s="75"/>
      <c r="F37" s="75"/>
      <c r="G37" s="75"/>
      <c r="H37" s="75"/>
      <c r="I37" s="75"/>
    </row>
    <row r="38" spans="1:10" s="50" customFormat="1" x14ac:dyDescent="0.25">
      <c r="A38" s="15"/>
      <c r="B38" s="75"/>
      <c r="C38" s="75"/>
      <c r="D38" s="75"/>
      <c r="E38" s="75"/>
      <c r="F38" s="75"/>
      <c r="G38" s="75"/>
      <c r="H38" s="75"/>
      <c r="I38" s="75"/>
    </row>
    <row r="39" spans="1:10" s="50" customFormat="1" x14ac:dyDescent="0.25">
      <c r="A39" s="15" t="s">
        <v>112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</row>
    <row r="40" spans="1:10" s="50" customFormat="1" x14ac:dyDescent="0.25">
      <c r="A40" s="15"/>
      <c r="B40" s="73"/>
      <c r="C40" s="73"/>
      <c r="D40" s="73"/>
      <c r="E40" s="73"/>
      <c r="F40" s="73"/>
      <c r="G40" s="73"/>
      <c r="H40" s="73"/>
      <c r="I40" s="73"/>
    </row>
    <row r="41" spans="1:10" s="50" customFormat="1" x14ac:dyDescent="0.25">
      <c r="A41" s="5" t="s">
        <v>86</v>
      </c>
      <c r="B41" s="74">
        <f>+B35+B39</f>
        <v>190</v>
      </c>
      <c r="C41" s="74">
        <f t="shared" ref="C41:I41" si="7">+C35+C39</f>
        <v>732</v>
      </c>
      <c r="D41" s="74">
        <f t="shared" si="7"/>
        <v>6</v>
      </c>
      <c r="E41" s="74">
        <f t="shared" si="7"/>
        <v>12</v>
      </c>
      <c r="F41" s="74">
        <f t="shared" si="7"/>
        <v>-48</v>
      </c>
      <c r="G41" s="74">
        <f t="shared" si="7"/>
        <v>14</v>
      </c>
      <c r="H41" s="74">
        <f t="shared" si="7"/>
        <v>2</v>
      </c>
      <c r="I41" s="74">
        <f t="shared" si="7"/>
        <v>908</v>
      </c>
    </row>
    <row r="42" spans="1:10" s="50" customFormat="1" x14ac:dyDescent="0.25">
      <c r="A42" s="14" t="s">
        <v>78</v>
      </c>
      <c r="B42" s="73">
        <v>0</v>
      </c>
      <c r="C42" s="73">
        <v>-1</v>
      </c>
      <c r="D42" s="73">
        <v>0</v>
      </c>
      <c r="E42" s="73">
        <v>0</v>
      </c>
      <c r="F42" s="73">
        <v>0</v>
      </c>
      <c r="G42" s="73">
        <v>-2</v>
      </c>
      <c r="H42" s="73">
        <v>1</v>
      </c>
      <c r="I42" s="73">
        <v>-2</v>
      </c>
    </row>
    <row r="43" spans="1:10" s="50" customFormat="1" ht="15.75" thickBot="1" x14ac:dyDescent="0.3">
      <c r="A43" s="5"/>
      <c r="B43" s="73"/>
      <c r="C43" s="73"/>
      <c r="D43" s="73"/>
      <c r="E43" s="73"/>
      <c r="F43" s="73"/>
      <c r="G43" s="73"/>
      <c r="H43" s="73"/>
      <c r="I43" s="73"/>
    </row>
    <row r="44" spans="1:10" s="50" customFormat="1" ht="15.75" thickTop="1" x14ac:dyDescent="0.25">
      <c r="A44" s="46" t="s">
        <v>64</v>
      </c>
      <c r="B44" s="76">
        <f>B41+B42</f>
        <v>190</v>
      </c>
      <c r="C44" s="76">
        <f t="shared" ref="C44:I44" si="8">C41+C42</f>
        <v>731</v>
      </c>
      <c r="D44" s="76">
        <f t="shared" si="8"/>
        <v>6</v>
      </c>
      <c r="E44" s="76">
        <f t="shared" si="8"/>
        <v>12</v>
      </c>
      <c r="F44" s="76">
        <f t="shared" si="8"/>
        <v>-48</v>
      </c>
      <c r="G44" s="76">
        <f t="shared" si="8"/>
        <v>12</v>
      </c>
      <c r="H44" s="76">
        <f t="shared" si="8"/>
        <v>3</v>
      </c>
      <c r="I44" s="76">
        <f t="shared" si="8"/>
        <v>906</v>
      </c>
    </row>
    <row r="45" spans="1:10" s="50" customFormat="1" x14ac:dyDescent="0.25">
      <c r="A45" s="5"/>
      <c r="B45" s="53"/>
      <c r="C45" s="53"/>
      <c r="D45" s="53"/>
      <c r="E45" s="53"/>
      <c r="F45" s="53"/>
      <c r="G45" s="53"/>
      <c r="H45" s="53"/>
      <c r="I45" s="53"/>
    </row>
    <row r="46" spans="1:10" x14ac:dyDescent="0.25">
      <c r="A46" s="8"/>
      <c r="B46" s="110" t="s">
        <v>119</v>
      </c>
      <c r="C46" s="110"/>
      <c r="D46" s="110" t="s">
        <v>119</v>
      </c>
      <c r="E46" s="110"/>
      <c r="F46" s="110"/>
      <c r="G46" s="110"/>
      <c r="H46" s="8"/>
      <c r="I46" s="8"/>
    </row>
    <row r="47" spans="1:10" ht="105.75" customHeight="1" x14ac:dyDescent="0.25">
      <c r="A47" s="39" t="s">
        <v>117</v>
      </c>
      <c r="B47" s="37" t="s">
        <v>65</v>
      </c>
      <c r="C47" s="37" t="s">
        <v>66</v>
      </c>
      <c r="D47" s="37" t="s">
        <v>67</v>
      </c>
      <c r="E47" s="37" t="s">
        <v>68</v>
      </c>
      <c r="F47" s="37" t="s">
        <v>69</v>
      </c>
      <c r="G47" s="37" t="s">
        <v>70</v>
      </c>
      <c r="H47" s="37" t="s">
        <v>71</v>
      </c>
      <c r="I47" s="37" t="s">
        <v>72</v>
      </c>
    </row>
    <row r="48" spans="1:10" x14ac:dyDescent="0.25">
      <c r="A48" s="109" t="s">
        <v>34</v>
      </c>
      <c r="B48" s="40"/>
      <c r="C48" s="40"/>
      <c r="D48" s="40"/>
      <c r="E48" s="41"/>
      <c r="F48" s="40"/>
      <c r="G48" s="40"/>
      <c r="H48" s="41"/>
      <c r="I48" s="40"/>
      <c r="J48" s="50"/>
    </row>
    <row r="49" spans="1:10" x14ac:dyDescent="0.25">
      <c r="A49" s="22"/>
      <c r="B49" s="42"/>
      <c r="C49" s="42"/>
      <c r="D49" s="42"/>
      <c r="E49" s="42"/>
      <c r="F49" s="42"/>
      <c r="G49" s="42"/>
      <c r="H49" s="42"/>
      <c r="I49" s="42"/>
      <c r="J49" s="50"/>
    </row>
    <row r="50" spans="1:10" x14ac:dyDescent="0.25">
      <c r="A50" s="8" t="s">
        <v>35</v>
      </c>
      <c r="B50" s="43">
        <v>2433</v>
      </c>
      <c r="C50" s="43">
        <v>2013</v>
      </c>
      <c r="D50" s="43">
        <v>0</v>
      </c>
      <c r="E50" s="43">
        <v>0</v>
      </c>
      <c r="F50" s="43">
        <v>0</v>
      </c>
      <c r="G50" s="43">
        <v>0</v>
      </c>
      <c r="H50" s="43">
        <v>-118</v>
      </c>
      <c r="I50" s="43">
        <v>4328</v>
      </c>
      <c r="J50" s="50"/>
    </row>
    <row r="51" spans="1:10" x14ac:dyDescent="0.25">
      <c r="A51" s="8" t="s">
        <v>36</v>
      </c>
      <c r="B51" s="43">
        <v>58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58</v>
      </c>
      <c r="J51" s="50"/>
    </row>
    <row r="52" spans="1:10" x14ac:dyDescent="0.25">
      <c r="A52" s="5" t="s">
        <v>37</v>
      </c>
      <c r="B52" s="44">
        <f>+B50+B51</f>
        <v>2491</v>
      </c>
      <c r="C52" s="44">
        <f t="shared" ref="C52:I52" si="9">+C50+C51</f>
        <v>2013</v>
      </c>
      <c r="D52" s="44">
        <f t="shared" si="9"/>
        <v>0</v>
      </c>
      <c r="E52" s="44">
        <f t="shared" si="9"/>
        <v>0</v>
      </c>
      <c r="F52" s="44">
        <f t="shared" si="9"/>
        <v>0</v>
      </c>
      <c r="G52" s="44">
        <f t="shared" si="9"/>
        <v>0</v>
      </c>
      <c r="H52" s="44">
        <f t="shared" si="9"/>
        <v>-118</v>
      </c>
      <c r="I52" s="44">
        <f t="shared" si="9"/>
        <v>4386</v>
      </c>
      <c r="J52" s="50"/>
    </row>
    <row r="53" spans="1:10" x14ac:dyDescent="0.25">
      <c r="A53" s="14" t="s">
        <v>38</v>
      </c>
      <c r="B53" s="43">
        <v>-122</v>
      </c>
      <c r="C53" s="43">
        <v>-4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-126</v>
      </c>
    </row>
    <row r="54" spans="1:10" x14ac:dyDescent="0.25">
      <c r="A54" s="5" t="s">
        <v>39</v>
      </c>
      <c r="B54" s="44">
        <f>+B52+B53</f>
        <v>2369</v>
      </c>
      <c r="C54" s="44">
        <f t="shared" ref="C54:I54" si="10">+C52+C53</f>
        <v>2009</v>
      </c>
      <c r="D54" s="44">
        <f t="shared" si="10"/>
        <v>0</v>
      </c>
      <c r="E54" s="44">
        <f t="shared" si="10"/>
        <v>0</v>
      </c>
      <c r="F54" s="44">
        <f t="shared" si="10"/>
        <v>0</v>
      </c>
      <c r="G54" s="44">
        <f t="shared" si="10"/>
        <v>0</v>
      </c>
      <c r="H54" s="44">
        <f t="shared" si="10"/>
        <v>-118</v>
      </c>
      <c r="I54" s="44">
        <f t="shared" si="10"/>
        <v>4260</v>
      </c>
      <c r="J54" s="50"/>
    </row>
    <row r="55" spans="1:10" x14ac:dyDescent="0.25">
      <c r="A55" s="14"/>
      <c r="B55" s="43"/>
      <c r="C55" s="43"/>
      <c r="D55" s="43"/>
      <c r="E55" s="43"/>
      <c r="F55" s="43"/>
      <c r="G55" s="43"/>
      <c r="H55" s="43"/>
      <c r="I55" s="43"/>
      <c r="J55" s="50"/>
    </row>
    <row r="56" spans="1:10" x14ac:dyDescent="0.25">
      <c r="A56" s="14" t="s">
        <v>40</v>
      </c>
      <c r="B56" s="43">
        <v>119</v>
      </c>
      <c r="C56" s="43">
        <v>1128</v>
      </c>
      <c r="D56" s="43">
        <v>38</v>
      </c>
      <c r="E56" s="43">
        <v>0</v>
      </c>
      <c r="F56" s="43">
        <v>10</v>
      </c>
      <c r="G56" s="43">
        <v>0</v>
      </c>
      <c r="H56" s="43">
        <v>8</v>
      </c>
      <c r="I56" s="43">
        <v>1303</v>
      </c>
      <c r="J56" s="50"/>
    </row>
    <row r="57" spans="1:10" x14ac:dyDescent="0.25">
      <c r="A57" s="8" t="s">
        <v>41</v>
      </c>
      <c r="B57" s="43">
        <v>56</v>
      </c>
      <c r="C57" s="43">
        <v>621</v>
      </c>
      <c r="D57" s="43">
        <v>5</v>
      </c>
      <c r="E57" s="43">
        <v>0</v>
      </c>
      <c r="F57" s="43">
        <v>0</v>
      </c>
      <c r="G57" s="43">
        <v>0</v>
      </c>
      <c r="H57" s="43">
        <v>-43</v>
      </c>
      <c r="I57" s="43">
        <v>639</v>
      </c>
      <c r="J57" s="50"/>
    </row>
    <row r="58" spans="1:10" x14ac:dyDescent="0.25">
      <c r="A58" s="8" t="s">
        <v>42</v>
      </c>
      <c r="B58" s="43">
        <v>15</v>
      </c>
      <c r="C58" s="43">
        <v>94</v>
      </c>
      <c r="D58" s="43">
        <v>1</v>
      </c>
      <c r="E58" s="43">
        <v>0</v>
      </c>
      <c r="F58" s="43">
        <v>2</v>
      </c>
      <c r="G58" s="43">
        <v>0</v>
      </c>
      <c r="H58" s="43">
        <v>9</v>
      </c>
      <c r="I58" s="43">
        <v>121</v>
      </c>
      <c r="J58" s="50"/>
    </row>
    <row r="59" spans="1:10" x14ac:dyDescent="0.25">
      <c r="A59" s="14" t="s">
        <v>43</v>
      </c>
      <c r="B59" s="43">
        <v>0</v>
      </c>
      <c r="C59" s="43">
        <v>318</v>
      </c>
      <c r="D59" s="43">
        <v>0</v>
      </c>
      <c r="E59" s="43">
        <v>0</v>
      </c>
      <c r="F59" s="43">
        <v>0</v>
      </c>
      <c r="G59" s="43">
        <v>0</v>
      </c>
      <c r="H59" s="43">
        <v>4</v>
      </c>
      <c r="I59" s="43">
        <v>322</v>
      </c>
      <c r="J59" s="50"/>
    </row>
    <row r="60" spans="1:10" x14ac:dyDescent="0.25">
      <c r="A60" s="14" t="s">
        <v>44</v>
      </c>
      <c r="B60" s="43">
        <v>34</v>
      </c>
      <c r="C60" s="43">
        <v>2</v>
      </c>
      <c r="D60" s="43">
        <v>84</v>
      </c>
      <c r="E60" s="43">
        <v>40</v>
      </c>
      <c r="F60" s="43">
        <v>0</v>
      </c>
      <c r="G60" s="43">
        <v>0</v>
      </c>
      <c r="H60" s="43">
        <v>-48</v>
      </c>
      <c r="I60" s="43">
        <v>112</v>
      </c>
      <c r="J60" s="50"/>
    </row>
    <row r="61" spans="1:10" x14ac:dyDescent="0.25">
      <c r="A61" s="14" t="s">
        <v>45</v>
      </c>
      <c r="B61" s="43">
        <v>2</v>
      </c>
      <c r="C61" s="43">
        <v>28</v>
      </c>
      <c r="D61" s="43">
        <v>0</v>
      </c>
      <c r="E61" s="43">
        <v>8</v>
      </c>
      <c r="F61" s="43">
        <v>109</v>
      </c>
      <c r="G61" s="43">
        <v>23</v>
      </c>
      <c r="H61" s="43">
        <v>0</v>
      </c>
      <c r="I61" s="43">
        <v>170</v>
      </c>
      <c r="J61" s="50"/>
    </row>
    <row r="62" spans="1:10" x14ac:dyDescent="0.25">
      <c r="A62" s="7" t="s">
        <v>46</v>
      </c>
      <c r="B62" s="43">
        <v>0</v>
      </c>
      <c r="C62" s="43">
        <v>3</v>
      </c>
      <c r="D62" s="43">
        <v>0</v>
      </c>
      <c r="E62" s="43">
        <v>0</v>
      </c>
      <c r="F62" s="43">
        <v>0</v>
      </c>
      <c r="G62" s="43">
        <v>4</v>
      </c>
      <c r="H62" s="43">
        <v>0</v>
      </c>
      <c r="I62" s="43">
        <v>7</v>
      </c>
      <c r="J62" s="50"/>
    </row>
    <row r="63" spans="1:10" x14ac:dyDescent="0.25">
      <c r="A63" s="5" t="s">
        <v>47</v>
      </c>
      <c r="B63" s="44">
        <f>SUM(B56:B62)</f>
        <v>226</v>
      </c>
      <c r="C63" s="44">
        <f t="shared" ref="C63:I63" si="11">SUM(C56:C62)</f>
        <v>2194</v>
      </c>
      <c r="D63" s="44">
        <f t="shared" si="11"/>
        <v>128</v>
      </c>
      <c r="E63" s="44">
        <f t="shared" si="11"/>
        <v>48</v>
      </c>
      <c r="F63" s="44">
        <f t="shared" si="11"/>
        <v>121</v>
      </c>
      <c r="G63" s="44">
        <f t="shared" si="11"/>
        <v>27</v>
      </c>
      <c r="H63" s="44">
        <f t="shared" si="11"/>
        <v>-70</v>
      </c>
      <c r="I63" s="44">
        <f t="shared" si="11"/>
        <v>2674</v>
      </c>
      <c r="J63" s="50"/>
    </row>
    <row r="64" spans="1:10" x14ac:dyDescent="0.25">
      <c r="A64" s="14"/>
      <c r="B64" s="43"/>
      <c r="C64" s="43"/>
      <c r="D64" s="43"/>
      <c r="E64" s="43"/>
      <c r="F64" s="43"/>
      <c r="G64" s="43"/>
      <c r="H64" s="43"/>
      <c r="I64" s="43"/>
      <c r="J64" s="50"/>
    </row>
    <row r="65" spans="1:9" x14ac:dyDescent="0.25">
      <c r="A65" s="14" t="s">
        <v>74</v>
      </c>
      <c r="B65" s="43">
        <v>-1917</v>
      </c>
      <c r="C65" s="43">
        <v>-3116</v>
      </c>
      <c r="D65" s="43">
        <v>0</v>
      </c>
      <c r="E65" s="43">
        <v>0</v>
      </c>
      <c r="F65" s="43">
        <v>0</v>
      </c>
      <c r="G65" s="43">
        <v>0</v>
      </c>
      <c r="H65" s="43">
        <v>187</v>
      </c>
      <c r="I65" s="43">
        <v>-4846</v>
      </c>
    </row>
    <row r="66" spans="1:9" x14ac:dyDescent="0.25">
      <c r="A66" s="14" t="s">
        <v>49</v>
      </c>
      <c r="B66" s="43">
        <v>116</v>
      </c>
      <c r="C66" s="43">
        <v>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120</v>
      </c>
    </row>
    <row r="67" spans="1:9" x14ac:dyDescent="0.25">
      <c r="A67" s="5" t="s">
        <v>75</v>
      </c>
      <c r="B67" s="44">
        <f>+B65+B66</f>
        <v>-1801</v>
      </c>
      <c r="C67" s="44">
        <f t="shared" ref="C67:I67" si="12">+C65+C66</f>
        <v>-3112</v>
      </c>
      <c r="D67" s="44">
        <f t="shared" si="12"/>
        <v>0</v>
      </c>
      <c r="E67" s="44">
        <f t="shared" si="12"/>
        <v>0</v>
      </c>
      <c r="F67" s="44">
        <f t="shared" si="12"/>
        <v>0</v>
      </c>
      <c r="G67" s="44">
        <f t="shared" si="12"/>
        <v>0</v>
      </c>
      <c r="H67" s="44">
        <f t="shared" si="12"/>
        <v>187</v>
      </c>
      <c r="I67" s="44">
        <f t="shared" si="12"/>
        <v>-4726</v>
      </c>
    </row>
    <row r="68" spans="1:9" x14ac:dyDescent="0.25">
      <c r="A68" s="14"/>
      <c r="B68" s="43"/>
      <c r="C68" s="43"/>
      <c r="D68" s="43"/>
      <c r="E68" s="43"/>
      <c r="F68" s="43"/>
      <c r="G68" s="43"/>
      <c r="H68" s="43"/>
      <c r="I68" s="43"/>
    </row>
    <row r="69" spans="1:9" x14ac:dyDescent="0.25">
      <c r="A69" s="14" t="s">
        <v>51</v>
      </c>
      <c r="B69" s="43">
        <v>-204</v>
      </c>
      <c r="C69" s="43">
        <v>-203</v>
      </c>
      <c r="D69" s="43">
        <v>-58</v>
      </c>
      <c r="E69" s="43">
        <v>-35</v>
      </c>
      <c r="F69" s="43">
        <v>-87</v>
      </c>
      <c r="G69" s="43">
        <v>-6</v>
      </c>
      <c r="H69" s="43">
        <v>24</v>
      </c>
      <c r="I69" s="43">
        <v>-569</v>
      </c>
    </row>
    <row r="70" spans="1:9" x14ac:dyDescent="0.25">
      <c r="A70" s="14" t="s">
        <v>52</v>
      </c>
      <c r="B70" s="43">
        <v>-6</v>
      </c>
      <c r="C70" s="43">
        <v>-9</v>
      </c>
      <c r="D70" s="43">
        <v>-1</v>
      </c>
      <c r="E70" s="43">
        <v>0</v>
      </c>
      <c r="F70" s="43">
        <v>-1</v>
      </c>
      <c r="G70" s="43">
        <v>0</v>
      </c>
      <c r="H70" s="43">
        <v>0</v>
      </c>
      <c r="I70" s="43">
        <v>-17</v>
      </c>
    </row>
    <row r="71" spans="1:9" x14ac:dyDescent="0.25">
      <c r="A71" s="14" t="s">
        <v>76</v>
      </c>
      <c r="B71" s="43">
        <v>-396</v>
      </c>
      <c r="C71" s="43">
        <v>-16</v>
      </c>
      <c r="D71" s="43">
        <v>0</v>
      </c>
      <c r="E71" s="43">
        <v>0</v>
      </c>
      <c r="F71" s="43">
        <v>0</v>
      </c>
      <c r="G71" s="43">
        <v>0</v>
      </c>
      <c r="H71" s="43">
        <v>14</v>
      </c>
      <c r="I71" s="43">
        <v>-398</v>
      </c>
    </row>
    <row r="72" spans="1:9" x14ac:dyDescent="0.25">
      <c r="A72" s="14" t="s">
        <v>53</v>
      </c>
      <c r="B72" s="43">
        <v>14</v>
      </c>
      <c r="C72" s="43">
        <v>-2</v>
      </c>
      <c r="D72" s="43">
        <v>0</v>
      </c>
      <c r="E72" s="43">
        <v>0</v>
      </c>
      <c r="F72" s="43">
        <v>0</v>
      </c>
      <c r="G72" s="43">
        <v>3</v>
      </c>
      <c r="H72" s="43">
        <v>0</v>
      </c>
      <c r="I72" s="43">
        <v>15</v>
      </c>
    </row>
    <row r="73" spans="1:9" x14ac:dyDescent="0.25">
      <c r="A73" s="14" t="s">
        <v>54</v>
      </c>
      <c r="B73" s="43">
        <v>-4</v>
      </c>
      <c r="C73" s="43">
        <v>-142</v>
      </c>
      <c r="D73" s="43">
        <v>-20</v>
      </c>
      <c r="E73" s="43">
        <v>0</v>
      </c>
      <c r="F73" s="43">
        <v>-30</v>
      </c>
      <c r="G73" s="43">
        <v>0</v>
      </c>
      <c r="H73" s="43">
        <v>-61</v>
      </c>
      <c r="I73" s="43">
        <v>-257</v>
      </c>
    </row>
    <row r="74" spans="1:9" x14ac:dyDescent="0.25">
      <c r="A74" s="14" t="s">
        <v>55</v>
      </c>
      <c r="B74" s="43">
        <v>-11</v>
      </c>
      <c r="C74" s="43">
        <v>-77</v>
      </c>
      <c r="D74" s="43">
        <v>-42</v>
      </c>
      <c r="E74" s="43">
        <v>-1</v>
      </c>
      <c r="F74" s="43">
        <v>-11</v>
      </c>
      <c r="G74" s="43">
        <v>-22</v>
      </c>
      <c r="H74" s="43">
        <v>37</v>
      </c>
      <c r="I74" s="43">
        <v>-127</v>
      </c>
    </row>
    <row r="75" spans="1:9" x14ac:dyDescent="0.25">
      <c r="A75" s="5" t="s">
        <v>56</v>
      </c>
      <c r="B75" s="44">
        <f>SUM(B69:B74)</f>
        <v>-607</v>
      </c>
      <c r="C75" s="44">
        <f t="shared" ref="C75:I75" si="13">SUM(C69:C74)</f>
        <v>-449</v>
      </c>
      <c r="D75" s="44">
        <f t="shared" si="13"/>
        <v>-121</v>
      </c>
      <c r="E75" s="44">
        <f t="shared" si="13"/>
        <v>-36</v>
      </c>
      <c r="F75" s="44">
        <f t="shared" si="13"/>
        <v>-129</v>
      </c>
      <c r="G75" s="44">
        <f t="shared" si="13"/>
        <v>-25</v>
      </c>
      <c r="H75" s="44">
        <f t="shared" si="13"/>
        <v>14</v>
      </c>
      <c r="I75" s="44">
        <f t="shared" si="13"/>
        <v>-1353</v>
      </c>
    </row>
    <row r="76" spans="1:9" x14ac:dyDescent="0.25">
      <c r="A76" s="14"/>
      <c r="B76" s="43"/>
      <c r="C76" s="43"/>
      <c r="D76" s="43"/>
      <c r="E76" s="43"/>
      <c r="F76" s="43"/>
      <c r="G76" s="43"/>
      <c r="H76" s="43"/>
      <c r="I76" s="43"/>
    </row>
    <row r="77" spans="1:9" x14ac:dyDescent="0.25">
      <c r="A77" s="5" t="s">
        <v>57</v>
      </c>
      <c r="B77" s="44">
        <f>+B54+B63+B67+B75</f>
        <v>187</v>
      </c>
      <c r="C77" s="44">
        <f t="shared" ref="C77:I77" si="14">+C54+C63+C67+C75</f>
        <v>642</v>
      </c>
      <c r="D77" s="44">
        <f t="shared" si="14"/>
        <v>7</v>
      </c>
      <c r="E77" s="44">
        <f t="shared" si="14"/>
        <v>12</v>
      </c>
      <c r="F77" s="44">
        <f t="shared" si="14"/>
        <v>-8</v>
      </c>
      <c r="G77" s="44">
        <f t="shared" si="14"/>
        <v>2</v>
      </c>
      <c r="H77" s="44">
        <f t="shared" si="14"/>
        <v>13</v>
      </c>
      <c r="I77" s="44">
        <f t="shared" si="14"/>
        <v>855</v>
      </c>
    </row>
    <row r="78" spans="1:9" x14ac:dyDescent="0.25">
      <c r="A78" s="14" t="s">
        <v>58</v>
      </c>
      <c r="B78" s="43">
        <v>-44</v>
      </c>
      <c r="C78" s="43">
        <v>-149</v>
      </c>
      <c r="D78" s="43">
        <v>-2</v>
      </c>
      <c r="E78" s="43">
        <v>-3</v>
      </c>
      <c r="F78" s="43">
        <v>0</v>
      </c>
      <c r="G78" s="43">
        <v>1</v>
      </c>
      <c r="H78" s="43">
        <v>-4</v>
      </c>
      <c r="I78" s="43">
        <v>-201</v>
      </c>
    </row>
    <row r="79" spans="1:9" x14ac:dyDescent="0.25">
      <c r="A79" s="14"/>
      <c r="B79" s="43"/>
      <c r="C79" s="43"/>
      <c r="D79" s="43"/>
      <c r="E79" s="43"/>
      <c r="F79" s="43"/>
      <c r="G79" s="43"/>
      <c r="H79" s="43"/>
      <c r="I79" s="43"/>
    </row>
    <row r="80" spans="1:9" x14ac:dyDescent="0.25">
      <c r="A80" s="5" t="s">
        <v>77</v>
      </c>
      <c r="B80" s="44">
        <f>+B77+B78</f>
        <v>143</v>
      </c>
      <c r="C80" s="44">
        <f t="shared" ref="C80:I80" si="15">+C77+C78</f>
        <v>493</v>
      </c>
      <c r="D80" s="44">
        <f t="shared" si="15"/>
        <v>5</v>
      </c>
      <c r="E80" s="44">
        <f t="shared" si="15"/>
        <v>9</v>
      </c>
      <c r="F80" s="44">
        <f t="shared" si="15"/>
        <v>-8</v>
      </c>
      <c r="G80" s="44">
        <f t="shared" si="15"/>
        <v>3</v>
      </c>
      <c r="H80" s="44">
        <f t="shared" si="15"/>
        <v>9</v>
      </c>
      <c r="I80" s="44">
        <f t="shared" si="15"/>
        <v>654</v>
      </c>
    </row>
    <row r="81" spans="1:9" x14ac:dyDescent="0.25">
      <c r="A81" s="15"/>
      <c r="B81" s="45"/>
      <c r="C81" s="45"/>
      <c r="D81" s="45"/>
      <c r="E81" s="45"/>
      <c r="F81" s="45"/>
      <c r="G81" s="45"/>
      <c r="H81" s="45"/>
      <c r="I81" s="45"/>
    </row>
    <row r="82" spans="1:9" x14ac:dyDescent="0.25">
      <c r="A82" s="5" t="s">
        <v>60</v>
      </c>
      <c r="B82" s="45"/>
      <c r="C82" s="45"/>
      <c r="D82" s="45"/>
      <c r="E82" s="45"/>
      <c r="F82" s="45"/>
      <c r="G82" s="45"/>
      <c r="H82" s="45"/>
      <c r="I82" s="45"/>
    </row>
    <row r="83" spans="1:9" x14ac:dyDescent="0.25">
      <c r="A83" s="15"/>
      <c r="B83" s="45"/>
      <c r="C83" s="45"/>
      <c r="D83" s="45"/>
      <c r="E83" s="45"/>
      <c r="F83" s="45"/>
      <c r="G83" s="45"/>
      <c r="H83" s="45"/>
      <c r="I83" s="45"/>
    </row>
    <row r="84" spans="1:9" x14ac:dyDescent="0.25">
      <c r="A84" s="15" t="s">
        <v>112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4</v>
      </c>
      <c r="H84" s="45">
        <v>0</v>
      </c>
      <c r="I84" s="45">
        <v>4</v>
      </c>
    </row>
    <row r="85" spans="1:9" x14ac:dyDescent="0.25">
      <c r="A85" s="15"/>
      <c r="B85" s="43"/>
      <c r="C85" s="43"/>
      <c r="D85" s="43"/>
      <c r="E85" s="43"/>
      <c r="F85" s="43"/>
      <c r="G85" s="43"/>
      <c r="H85" s="43"/>
      <c r="I85" s="43"/>
    </row>
    <row r="86" spans="1:9" x14ac:dyDescent="0.25">
      <c r="A86" s="5" t="s">
        <v>86</v>
      </c>
      <c r="B86" s="44">
        <f>+B80+B84</f>
        <v>143</v>
      </c>
      <c r="C86" s="44">
        <f t="shared" ref="C86:I86" si="16">+C80+C84</f>
        <v>493</v>
      </c>
      <c r="D86" s="44">
        <f t="shared" si="16"/>
        <v>5</v>
      </c>
      <c r="E86" s="44">
        <f t="shared" si="16"/>
        <v>9</v>
      </c>
      <c r="F86" s="44">
        <f t="shared" si="16"/>
        <v>-8</v>
      </c>
      <c r="G86" s="44">
        <f t="shared" si="16"/>
        <v>7</v>
      </c>
      <c r="H86" s="44">
        <f t="shared" si="16"/>
        <v>9</v>
      </c>
      <c r="I86" s="44">
        <f t="shared" si="16"/>
        <v>658</v>
      </c>
    </row>
    <row r="87" spans="1:9" x14ac:dyDescent="0.25">
      <c r="A87" s="14" t="s">
        <v>78</v>
      </c>
      <c r="B87" s="43">
        <v>0</v>
      </c>
      <c r="C87" s="43">
        <v>-1</v>
      </c>
      <c r="D87" s="43">
        <v>0</v>
      </c>
      <c r="E87" s="43">
        <v>0</v>
      </c>
      <c r="F87" s="43">
        <v>0</v>
      </c>
      <c r="G87" s="43">
        <v>1</v>
      </c>
      <c r="H87" s="43">
        <v>1</v>
      </c>
      <c r="I87" s="43">
        <v>1</v>
      </c>
    </row>
    <row r="88" spans="1:9" ht="15.75" thickBot="1" x14ac:dyDescent="0.3">
      <c r="A88" s="5"/>
      <c r="B88" s="43"/>
      <c r="C88" s="43"/>
      <c r="D88" s="43"/>
      <c r="E88" s="43"/>
      <c r="F88" s="43"/>
      <c r="G88" s="43"/>
      <c r="H88" s="43"/>
      <c r="I88" s="43"/>
    </row>
    <row r="89" spans="1:9" ht="15.75" thickTop="1" x14ac:dyDescent="0.25">
      <c r="A89" s="46" t="s">
        <v>64</v>
      </c>
      <c r="B89" s="47">
        <f>+B86+B87</f>
        <v>143</v>
      </c>
      <c r="C89" s="47">
        <f t="shared" ref="C89:I89" si="17">+C86+C87</f>
        <v>492</v>
      </c>
      <c r="D89" s="47">
        <f t="shared" si="17"/>
        <v>5</v>
      </c>
      <c r="E89" s="47">
        <f t="shared" si="17"/>
        <v>9</v>
      </c>
      <c r="F89" s="47">
        <f t="shared" si="17"/>
        <v>-8</v>
      </c>
      <c r="G89" s="47">
        <f t="shared" si="17"/>
        <v>8</v>
      </c>
      <c r="H89" s="47">
        <f t="shared" si="17"/>
        <v>10</v>
      </c>
      <c r="I89" s="47">
        <f t="shared" si="17"/>
        <v>659</v>
      </c>
    </row>
    <row r="90" spans="1:9" x14ac:dyDescent="0.25">
      <c r="B90" s="51"/>
      <c r="C90" s="51"/>
      <c r="D90" s="51"/>
      <c r="E90" s="51"/>
      <c r="F90" s="51"/>
      <c r="G90" s="51"/>
      <c r="H90" s="51"/>
      <c r="I90" s="51"/>
    </row>
  </sheetData>
  <mergeCells count="2">
    <mergeCell ref="B46:C46"/>
    <mergeCell ref="D46:G46"/>
  </mergeCells>
  <pageMargins left="0.7" right="0.7" top="0.75" bottom="0.75" header="0.3" footer="0.3"/>
  <pageSetup paperSize="9" scale="50" orientation="portrait" r:id="rId1"/>
  <rowBreaks count="1" manualBreakCount="1">
    <brk id="43" max="8" man="1"/>
  </rowBreaks>
  <colBreaks count="1" manualBreakCount="1">
    <brk id="8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Consolidated BS</vt:lpstr>
      <vt:lpstr>Consolidated IS</vt:lpstr>
      <vt:lpstr>Cons. stat. of CIE</vt:lpstr>
      <vt:lpstr>Segmented Balance Sheet</vt:lpstr>
      <vt:lpstr>Segmented IS</vt:lpstr>
      <vt:lpstr>'Cons. stat. of CIE'!Afdrukbereik</vt:lpstr>
      <vt:lpstr>'Consolidated BS'!Afdrukbereik</vt:lpstr>
      <vt:lpstr>'Consolidated IS'!Afdrukbereik</vt:lpstr>
      <vt:lpstr>'Segmented Balance Sheet'!Afdrukbereik</vt:lpstr>
      <vt:lpstr>'Segmented IS'!Afdrukbereik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Pol N. van der (Natalie)</cp:lastModifiedBy>
  <cp:lastPrinted>2018-02-13T06:53:37Z</cp:lastPrinted>
  <dcterms:created xsi:type="dcterms:W3CDTF">2016-08-09T10:44:13Z</dcterms:created>
  <dcterms:modified xsi:type="dcterms:W3CDTF">2018-02-20T15:38:26Z</dcterms:modified>
</cp:coreProperties>
</file>