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business.finl.fortis\groups\ARC\MRC\2023\Reporting\2023 12\E02 Persbericht - financiele analyse\06 Website tabellen\"/>
    </mc:Choice>
  </mc:AlternateContent>
  <xr:revisionPtr revIDLastSave="0" documentId="13_ncr:1_{0C284BCA-31AE-495B-A41B-B3961041B9E4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Consolidated BS" sheetId="8" r:id="rId1"/>
    <sheet name="Consolidated IS" sheetId="2" r:id="rId2"/>
    <sheet name="Cons. stat. of CIE" sheetId="6" r:id="rId3"/>
    <sheet name="Segmented Balance Sheet" sheetId="3" r:id="rId4"/>
    <sheet name="Segmented IS" sheetId="7" r:id="rId5"/>
  </sheets>
  <definedNames>
    <definedName name="_xlnm.Print_Area" localSheetId="2">'Cons. stat. of CIE'!$A$1:$K$31</definedName>
    <definedName name="_xlnm.Print_Area" localSheetId="0">'Consolidated BS'!$A$1:$C$41</definedName>
    <definedName name="_xlnm.Print_Area" localSheetId="1">'Consolidated IS'!$A$1:$C$35</definedName>
    <definedName name="_xlnm.Print_Area" localSheetId="3">'Segmented Balance Sheet'!$A$1:$I$70</definedName>
    <definedName name="_xlnm.Print_Area" localSheetId="4">'Segmented IS'!$A$1:$I$78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2" i="7" l="1"/>
  <c r="E66" i="7"/>
  <c r="G61" i="7"/>
  <c r="F61" i="7"/>
  <c r="E61" i="7"/>
  <c r="G48" i="7"/>
  <c r="H61" i="7"/>
  <c r="F41" i="7"/>
  <c r="E25" i="7"/>
  <c r="E28" i="7" s="1"/>
  <c r="G10" i="7"/>
  <c r="E10" i="7"/>
  <c r="G7" i="7"/>
  <c r="D61" i="7"/>
  <c r="F48" i="7" l="1"/>
  <c r="G82" i="7"/>
  <c r="F82" i="7"/>
  <c r="E51" i="7"/>
  <c r="F51" i="7"/>
  <c r="F52" i="7" s="1"/>
  <c r="F71" i="7" s="1"/>
  <c r="F75" i="7" s="1"/>
  <c r="G51" i="7"/>
  <c r="G52" i="7" s="1"/>
  <c r="E48" i="7"/>
  <c r="E69" i="7"/>
  <c r="F20" i="7"/>
  <c r="G20" i="7"/>
  <c r="F66" i="7"/>
  <c r="F69" i="7" s="1"/>
  <c r="G66" i="7"/>
  <c r="G69" i="7" s="1"/>
  <c r="F7" i="7"/>
  <c r="F11" i="7"/>
  <c r="F25" i="7"/>
  <c r="F28" i="7" s="1"/>
  <c r="E20" i="7"/>
  <c r="G25" i="7"/>
  <c r="G28" i="7" s="1"/>
  <c r="E41" i="7"/>
  <c r="F10" i="7"/>
  <c r="G41" i="7"/>
  <c r="E7" i="7"/>
  <c r="E11" i="7" s="1"/>
  <c r="G11" i="7"/>
  <c r="E52" i="7" l="1"/>
  <c r="E71" i="7" s="1"/>
  <c r="E75" i="7" s="1"/>
  <c r="E30" i="7"/>
  <c r="E34" i="7" s="1"/>
  <c r="G71" i="7"/>
  <c r="G75" i="7" s="1"/>
  <c r="G30" i="7"/>
  <c r="G34" i="7" s="1"/>
  <c r="F30" i="7"/>
  <c r="F34" i="7" s="1"/>
  <c r="H77" i="3" l="1"/>
  <c r="I77" i="3"/>
  <c r="G77" i="3"/>
  <c r="F77" i="3"/>
  <c r="E77" i="3"/>
  <c r="D77" i="3"/>
  <c r="C77" i="3"/>
  <c r="B77" i="3"/>
  <c r="I38" i="3"/>
  <c r="G38" i="3"/>
  <c r="F38" i="3"/>
  <c r="E38" i="3"/>
  <c r="D38" i="3"/>
  <c r="C38" i="3"/>
  <c r="B38" i="3"/>
  <c r="C69" i="3"/>
  <c r="B69" i="3" l="1"/>
  <c r="D69" i="3"/>
  <c r="G69" i="3"/>
  <c r="F69" i="3"/>
  <c r="E69" i="3"/>
  <c r="H38" i="3"/>
  <c r="H69" i="3"/>
  <c r="I69" i="3"/>
  <c r="D52" i="3"/>
  <c r="E52" i="3"/>
  <c r="F52" i="3"/>
  <c r="E56" i="3"/>
  <c r="H52" i="3"/>
  <c r="G52" i="3"/>
  <c r="C52" i="3"/>
  <c r="I52" i="3"/>
  <c r="F56" i="3"/>
  <c r="F71" i="3" s="1"/>
  <c r="E18" i="3"/>
  <c r="B52" i="3"/>
  <c r="F14" i="3"/>
  <c r="G56" i="3"/>
  <c r="G71" i="3" s="1"/>
  <c r="B31" i="3"/>
  <c r="F18" i="3"/>
  <c r="F33" i="3" s="1"/>
  <c r="H31" i="3"/>
  <c r="G14" i="3"/>
  <c r="G31" i="3"/>
  <c r="G18" i="3"/>
  <c r="E31" i="3"/>
  <c r="I31" i="3"/>
  <c r="F31" i="3"/>
  <c r="C31" i="3"/>
  <c r="E14" i="3"/>
  <c r="D31" i="3"/>
  <c r="E71" i="3" l="1"/>
  <c r="G33" i="3"/>
  <c r="E33" i="3"/>
  <c r="H26" i="6" l="1"/>
  <c r="K26" i="6" s="1"/>
  <c r="I23" i="6"/>
  <c r="G23" i="6"/>
  <c r="H21" i="6"/>
  <c r="K21" i="6" s="1"/>
  <c r="D23" i="6"/>
  <c r="B23" i="6"/>
  <c r="K19" i="6"/>
  <c r="F20" i="6"/>
  <c r="D20" i="6"/>
  <c r="C20" i="6"/>
  <c r="B20" i="6"/>
  <c r="B31" i="6" s="1"/>
  <c r="H3" i="6"/>
  <c r="K3" i="6" s="1"/>
  <c r="H4" i="6" l="1"/>
  <c r="K4" i="6" s="1"/>
  <c r="I20" i="6"/>
  <c r="I31" i="6" s="1"/>
  <c r="H13" i="6"/>
  <c r="K13" i="6" s="1"/>
  <c r="H5" i="6"/>
  <c r="K5" i="6" s="1"/>
  <c r="J20" i="6"/>
  <c r="E23" i="6"/>
  <c r="H25" i="6"/>
  <c r="K25" i="6" s="1"/>
  <c r="H9" i="6"/>
  <c r="K9" i="6" s="1"/>
  <c r="H27" i="6"/>
  <c r="K27" i="6" s="1"/>
  <c r="H10" i="6"/>
  <c r="K10" i="6" s="1"/>
  <c r="H28" i="6"/>
  <c r="K28" i="6" s="1"/>
  <c r="E20" i="6"/>
  <c r="J23" i="6"/>
  <c r="H29" i="6"/>
  <c r="K29" i="6" s="1"/>
  <c r="H8" i="6"/>
  <c r="K8" i="6" s="1"/>
  <c r="H11" i="6"/>
  <c r="K11" i="6" s="1"/>
  <c r="H12" i="6"/>
  <c r="K12" i="6" s="1"/>
  <c r="G20" i="6"/>
  <c r="C23" i="6"/>
  <c r="C31" i="6" s="1"/>
  <c r="H22" i="6"/>
  <c r="K18" i="6"/>
  <c r="D31" i="6"/>
  <c r="E31" i="6"/>
  <c r="G31" i="6"/>
  <c r="F23" i="6"/>
  <c r="F31" i="6" s="1"/>
  <c r="H20" i="6"/>
  <c r="K22" i="6"/>
  <c r="J31" i="6" l="1"/>
  <c r="H23" i="6"/>
  <c r="K23" i="6" s="1"/>
  <c r="K20" i="6"/>
  <c r="H31" i="6" l="1"/>
  <c r="K31" i="6" s="1"/>
  <c r="D41" i="8"/>
  <c r="B41" i="8" l="1"/>
  <c r="C41" i="8"/>
  <c r="I82" i="7"/>
  <c r="H82" i="7"/>
  <c r="D82" i="7"/>
  <c r="C82" i="7"/>
  <c r="B82" i="7"/>
  <c r="H66" i="7"/>
  <c r="H69" i="7" s="1"/>
  <c r="B51" i="7"/>
  <c r="I66" i="7"/>
  <c r="I69" i="7" s="1"/>
  <c r="D66" i="7"/>
  <c r="D69" i="7" s="1"/>
  <c r="C66" i="7"/>
  <c r="C69" i="7" s="1"/>
  <c r="B66" i="7"/>
  <c r="B69" i="7" s="1"/>
  <c r="I61" i="7"/>
  <c r="C61" i="7"/>
  <c r="B61" i="7"/>
  <c r="I51" i="7"/>
  <c r="H51" i="7"/>
  <c r="D51" i="7"/>
  <c r="C51" i="7"/>
  <c r="I48" i="7"/>
  <c r="H48" i="7"/>
  <c r="D48" i="7"/>
  <c r="C48" i="7"/>
  <c r="B48" i="7"/>
  <c r="H41" i="7"/>
  <c r="I41" i="7"/>
  <c r="D41" i="7"/>
  <c r="C41" i="7"/>
  <c r="B41" i="7"/>
  <c r="I25" i="7"/>
  <c r="I28" i="7" s="1"/>
  <c r="H25" i="7"/>
  <c r="H28" i="7" s="1"/>
  <c r="D25" i="7"/>
  <c r="C25" i="7"/>
  <c r="C28" i="7" s="1"/>
  <c r="B25" i="7"/>
  <c r="B28" i="7" s="1"/>
  <c r="I20" i="7"/>
  <c r="H20" i="7"/>
  <c r="D20" i="7"/>
  <c r="C20" i="7"/>
  <c r="B20" i="7"/>
  <c r="I10" i="7"/>
  <c r="H10" i="7"/>
  <c r="D10" i="7"/>
  <c r="C10" i="7"/>
  <c r="B10" i="7"/>
  <c r="I7" i="7"/>
  <c r="H7" i="7"/>
  <c r="D7" i="7"/>
  <c r="C7" i="7"/>
  <c r="B7" i="7"/>
  <c r="B52" i="7" l="1"/>
  <c r="B71" i="7" s="1"/>
  <c r="B75" i="7" s="1"/>
  <c r="C52" i="7"/>
  <c r="C71" i="7" s="1"/>
  <c r="C75" i="7" s="1"/>
  <c r="I52" i="7"/>
  <c r="I71" i="7" s="1"/>
  <c r="I75" i="7" s="1"/>
  <c r="D11" i="7"/>
  <c r="D52" i="7"/>
  <c r="D71" i="7" s="1"/>
  <c r="D75" i="7" s="1"/>
  <c r="H52" i="7"/>
  <c r="H71" i="7" s="1"/>
  <c r="H75" i="7" s="1"/>
  <c r="D28" i="7"/>
  <c r="B11" i="7"/>
  <c r="B30" i="7" s="1"/>
  <c r="B34" i="7" s="1"/>
  <c r="I11" i="7"/>
  <c r="I30" i="7" s="1"/>
  <c r="I34" i="7" s="1"/>
  <c r="C11" i="7"/>
  <c r="C30" i="7" s="1"/>
  <c r="C34" i="7" s="1"/>
  <c r="H11" i="7"/>
  <c r="H30" i="7" s="1"/>
  <c r="H34" i="7" s="1"/>
  <c r="D30" i="7" l="1"/>
  <c r="D34" i="7" s="1"/>
  <c r="I56" i="3"/>
  <c r="I71" i="3" s="1"/>
  <c r="H56" i="3"/>
  <c r="H71" i="3" s="1"/>
  <c r="D56" i="3"/>
  <c r="D71" i="3" s="1"/>
  <c r="C56" i="3"/>
  <c r="C71" i="3" s="1"/>
  <c r="B56" i="3"/>
  <c r="B71" i="3" s="1"/>
  <c r="I18" i="3"/>
  <c r="I33" i="3" s="1"/>
  <c r="C18" i="3" l="1"/>
  <c r="C33" i="3" s="1"/>
  <c r="D14" i="3"/>
  <c r="H14" i="3"/>
  <c r="B14" i="3"/>
  <c r="B18" i="3"/>
  <c r="B33" i="3" s="1"/>
  <c r="D18" i="3"/>
  <c r="D33" i="3" s="1"/>
  <c r="C14" i="3"/>
  <c r="H18" i="3"/>
  <c r="H33" i="3" s="1"/>
  <c r="I14" i="3"/>
  <c r="J6" i="6" l="1"/>
  <c r="J15" i="6" s="1"/>
  <c r="I6" i="6"/>
  <c r="I15" i="6" s="1"/>
  <c r="G6" i="6"/>
  <c r="G15" i="6" s="1"/>
  <c r="F6" i="6"/>
  <c r="F15" i="6" s="1"/>
  <c r="E6" i="6"/>
  <c r="E15" i="6" s="1"/>
  <c r="D6" i="6"/>
  <c r="D15" i="6" s="1"/>
  <c r="C6" i="6"/>
  <c r="C15" i="6" s="1"/>
  <c r="B6" i="6"/>
  <c r="H6" i="6" l="1"/>
  <c r="K6" i="6" s="1"/>
  <c r="B15" i="6"/>
  <c r="H15" i="6" s="1"/>
  <c r="K15" i="6" s="1"/>
  <c r="C25" i="2"/>
  <c r="C28" i="2" s="1"/>
  <c r="B25" i="2"/>
  <c r="B28" i="2" s="1"/>
  <c r="C20" i="2"/>
  <c r="B20" i="2"/>
  <c r="C41" i="2"/>
  <c r="B41" i="2"/>
  <c r="C10" i="2"/>
  <c r="B10" i="2"/>
  <c r="C7" i="2"/>
  <c r="B7" i="2"/>
  <c r="B11" i="2" l="1"/>
  <c r="B30" i="2" s="1"/>
  <c r="B34" i="2" s="1"/>
  <c r="C11" i="2"/>
  <c r="C30" i="2" s="1"/>
  <c r="C34" i="2" s="1"/>
  <c r="C22" i="8"/>
  <c r="C25" i="8" s="1"/>
  <c r="D14" i="8"/>
  <c r="C14" i="8"/>
  <c r="B14" i="8" l="1"/>
  <c r="B22" i="8"/>
  <c r="B25" i="8" s="1"/>
  <c r="B28" i="8" s="1"/>
  <c r="B43" i="8" s="1"/>
  <c r="C28" i="8"/>
  <c r="C43" i="8" s="1"/>
  <c r="D22" i="8"/>
  <c r="D25" i="8" s="1"/>
  <c r="D28" i="8" s="1"/>
  <c r="D43" i="8" s="1"/>
</calcChain>
</file>

<file path=xl/sharedStrings.xml><?xml version="1.0" encoding="utf-8"?>
<sst xmlns="http://schemas.openxmlformats.org/spreadsheetml/2006/main" count="286" uniqueCount="112">
  <si>
    <t>Share capital</t>
  </si>
  <si>
    <t>Share premium reserve</t>
  </si>
  <si>
    <t>Retained earnings</t>
  </si>
  <si>
    <t>Other equity instruments</t>
  </si>
  <si>
    <t>Total equity</t>
  </si>
  <si>
    <t>Non-life</t>
  </si>
  <si>
    <t>Life</t>
  </si>
  <si>
    <t>Distribution and Services</t>
  </si>
  <si>
    <t>Holding and Other</t>
  </si>
  <si>
    <t>Eliminations</t>
  </si>
  <si>
    <t>Total</t>
  </si>
  <si>
    <t>Equity attributable to shareholders</t>
  </si>
  <si>
    <t>Treasury shares</t>
  </si>
  <si>
    <t>Unrealised gains and losses</t>
  </si>
  <si>
    <t>Actuarial gains and losses (pension obligations)</t>
  </si>
  <si>
    <t>Non-controlling interest</t>
  </si>
  <si>
    <t>Consolidated Balance Sheet (before profit appropriation)</t>
  </si>
  <si>
    <t>(in € millions)</t>
  </si>
  <si>
    <t>Consolidated Income Statement</t>
  </si>
  <si>
    <t xml:space="preserve">
(in € millions)</t>
  </si>
  <si>
    <t>Consolidated Statement of Changes in equity</t>
  </si>
  <si>
    <t>Segmented Balance Sheet</t>
  </si>
  <si>
    <t>Segmented Income Statement</t>
  </si>
  <si>
    <t>Asset Management</t>
  </si>
  <si>
    <t>As at 31 December 2022
(in € millions)</t>
  </si>
  <si>
    <t>*) The figures in the FY 2022 column have not been audited or reviewed by an external independent auditor</t>
  </si>
  <si>
    <t>FY 2023</t>
  </si>
  <si>
    <t>FY 2022
restated</t>
  </si>
  <si>
    <t>As at 31 December 2023
(in € millions)</t>
  </si>
  <si>
    <t>Banking</t>
  </si>
  <si>
    <t>FY 2023
(in € millions)</t>
  </si>
  <si>
    <t>FY 2022
(in € millions)</t>
  </si>
  <si>
    <t>31 December 2023</t>
  </si>
  <si>
    <t>31 December 2022</t>
  </si>
  <si>
    <t>1 January 2022
restated</t>
  </si>
  <si>
    <t>Intangible assets</t>
  </si>
  <si>
    <t>Property, plant and equipment</t>
  </si>
  <si>
    <t>Investment property</t>
  </si>
  <si>
    <t>Associates and joint ventures at equity method</t>
  </si>
  <si>
    <t>Investments</t>
  </si>
  <si>
    <t>Investments related to direct participating insurance contracts</t>
  </si>
  <si>
    <t>Derivatives</t>
  </si>
  <si>
    <t>Deferred tax assets</t>
  </si>
  <si>
    <t>Reinsurance contract assets</t>
  </si>
  <si>
    <t>Other assets</t>
  </si>
  <si>
    <t>Cash and cash equivalents</t>
  </si>
  <si>
    <t>Total assets</t>
  </si>
  <si>
    <t>Actuarial gains and losses</t>
  </si>
  <si>
    <t>Equity attributable to holders of equity instruments</t>
  </si>
  <si>
    <t xml:space="preserve"> </t>
  </si>
  <si>
    <t>Non-controlling interests</t>
  </si>
  <si>
    <t>Subordinated liabilities</t>
  </si>
  <si>
    <t>Insurance contract liabilities</t>
  </si>
  <si>
    <t>Liabilities arising from direct participating insurance contracts</t>
  </si>
  <si>
    <t>Employee benefits</t>
  </si>
  <si>
    <t>Provisions</t>
  </si>
  <si>
    <t>Borrowings</t>
  </si>
  <si>
    <t>Deferred tax liabilities</t>
  </si>
  <si>
    <t>Savings deposits</t>
  </si>
  <si>
    <t>Due to banks</t>
  </si>
  <si>
    <t>Other liabilities</t>
  </si>
  <si>
    <t>Total liabilities</t>
  </si>
  <si>
    <t>Total equity and liabilities</t>
  </si>
  <si>
    <t>Insurance contract revenue</t>
  </si>
  <si>
    <t>Incurred claims and benefits</t>
  </si>
  <si>
    <t>Insurance service operating expenses</t>
  </si>
  <si>
    <t>Insurance service expenses</t>
  </si>
  <si>
    <t>Insurance service result before reinsurance</t>
  </si>
  <si>
    <t>Allocation of reinsurance premiums paid</t>
  </si>
  <si>
    <t>Amounts recoverable from reinsurers</t>
  </si>
  <si>
    <t>Net expenses from reinsurance contracts</t>
  </si>
  <si>
    <t>Insurance service result</t>
  </si>
  <si>
    <t>Direct investment income</t>
  </si>
  <si>
    <t>Net fair value gains and (losses)</t>
  </si>
  <si>
    <t>Impairments on financial assets</t>
  </si>
  <si>
    <t>Net finance expenses from insurance contracts</t>
  </si>
  <si>
    <t>Net finance income from reinsurance contracts</t>
  </si>
  <si>
    <t>Other finance expenses</t>
  </si>
  <si>
    <t>Investment operating expenses</t>
  </si>
  <si>
    <t>Investment and finance result</t>
  </si>
  <si>
    <t>Share of result of associates and joint ventures</t>
  </si>
  <si>
    <t>Fee income</t>
  </si>
  <si>
    <t>Other income</t>
  </si>
  <si>
    <t>Total other income</t>
  </si>
  <si>
    <t>Other expenses</t>
  </si>
  <si>
    <t>Other income and expenses</t>
  </si>
  <si>
    <t>Result before tax</t>
  </si>
  <si>
    <t>Income tax (expense) / gain</t>
  </si>
  <si>
    <t>Result after tax</t>
  </si>
  <si>
    <t>Attributable to:</t>
  </si>
  <si>
    <t>- Shareholders of the parent</t>
  </si>
  <si>
    <t>- Holders of other equity instruments</t>
  </si>
  <si>
    <t>Result attributable to holders of equity instruments</t>
  </si>
  <si>
    <t>At 1 January 2023</t>
  </si>
  <si>
    <t>Net result</t>
  </si>
  <si>
    <t>Total other comprehensive income</t>
  </si>
  <si>
    <t>Total comprehensive income</t>
  </si>
  <si>
    <t>Dividend paid</t>
  </si>
  <si>
    <t>Discretionary interest on other equity instruments</t>
  </si>
  <si>
    <t>Treasury shares acquired (-) /sold</t>
  </si>
  <si>
    <t>Increase (decrease) in capital</t>
  </si>
  <si>
    <t>Changes in the composition of the group</t>
  </si>
  <si>
    <t>Other movements</t>
  </si>
  <si>
    <t>At 31 December 2023</t>
  </si>
  <si>
    <t>1 January 2022, as previously reported</t>
  </si>
  <si>
    <t>Impact of changes in accounting standards</t>
  </si>
  <si>
    <t>Restated at 1 January 2022</t>
  </si>
  <si>
    <t>Treasury shares acquired (-)/sold</t>
  </si>
  <si>
    <t>At 31 December 2022</t>
  </si>
  <si>
    <t>Investments related to direct participating contracts</t>
  </si>
  <si>
    <t>Additions to</t>
  </si>
  <si>
    <t>Total additions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</si>
</sst>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43" formatCode="_ * #,##0.00_ ;_ * \-#,##0.00_ ;_ * &quot;-&quot;??_ ;_ @_ "/>
    <numFmt numFmtId="164" formatCode="_-* #,##0.00_-;_-* #,##0.00\-;_-* &quot;-&quot;??_-;_-@_-"/>
    <numFmt numFmtId="165" formatCode="_(#,##0_);\-#,##0;_(&quot;-&quot;_)"/>
    <numFmt numFmtId="166" formatCode="_-* #,##0_-;_-* #,##0\-;_-* &quot;-&quot;??_-;_-@_-"/>
    <numFmt numFmtId="167" formatCode="#,##0_ ;\-#,##0\ "/>
    <numFmt numFmtId="168" formatCode="_ * #,##0_ ;_ * \-#,##0_ ;_ * &quot;-&quot;??_ ;_ @_ "/>
    <numFmt numFmtId="169" formatCode="_(#,##0.00_);\-#,##0.00;_(&quot;-&quot;_)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i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EF4E3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rgb="FFB3B3B3"/>
      </top>
      <bottom style="thin">
        <color rgb="FFB3B3B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 style="thin">
        <color rgb="FF000000"/>
      </bottom>
      <diagonal/>
    </border>
    <border>
      <left style="thick">
        <color theme="0"/>
      </left>
      <right/>
      <top/>
      <bottom style="medium">
        <color indexed="64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medium">
        <color indexed="64"/>
      </bottom>
      <diagonal/>
    </border>
    <border>
      <left/>
      <right style="medium">
        <color theme="0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>
      <alignment vertical="top"/>
    </xf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" fillId="0" borderId="0">
      <alignment horizontal="left" wrapText="1"/>
    </xf>
    <xf numFmtId="3" fontId="7" fillId="0" borderId="5" applyFill="0" applyAlignment="0" applyProtection="0"/>
    <xf numFmtId="0" fontId="9" fillId="0" borderId="0" applyNumberFormat="0" applyFill="0" applyBorder="0" applyAlignment="0" applyProtection="0">
      <alignment horizontal="right" wrapText="1"/>
    </xf>
    <xf numFmtId="0" fontId="7" fillId="4" borderId="0" applyNumberFormat="0" applyFont="0" applyBorder="0" applyAlignment="0" applyProtection="0"/>
  </cellStyleXfs>
  <cellXfs count="174">
    <xf numFmtId="0" fontId="0" fillId="0" borderId="0" xfId="0"/>
    <xf numFmtId="0" fontId="2" fillId="0" borderId="0" xfId="1" applyFont="1" applyAlignment="1">
      <alignment wrapText="1"/>
    </xf>
    <xf numFmtId="165" fontId="2" fillId="0" borderId="0" xfId="1" applyNumberFormat="1" applyFont="1" applyFill="1" applyBorder="1" applyAlignment="1">
      <alignment horizontal="right" vertical="top" wrapText="1"/>
    </xf>
    <xf numFmtId="166" fontId="2" fillId="0" borderId="0" xfId="2" applyNumberFormat="1" applyFont="1" applyFill="1" applyAlignment="1"/>
    <xf numFmtId="0" fontId="2" fillId="0" borderId="0" xfId="1" applyFont="1" applyFill="1" applyAlignment="1"/>
    <xf numFmtId="165" fontId="4" fillId="0" borderId="0" xfId="1" applyNumberFormat="1" applyFont="1" applyFill="1" applyBorder="1" applyAlignment="1">
      <alignment horizontal="right" vertical="top" wrapText="1"/>
    </xf>
    <xf numFmtId="165" fontId="4" fillId="0" borderId="1" xfId="1" applyNumberFormat="1" applyFont="1" applyFill="1" applyBorder="1" applyAlignment="1">
      <alignment horizontal="right" vertical="top" wrapText="1"/>
    </xf>
    <xf numFmtId="0" fontId="2" fillId="0" borderId="0" xfId="4" applyFont="1" applyFill="1" applyBorder="1" applyAlignment="1">
      <alignment vertical="top" wrapText="1"/>
    </xf>
    <xf numFmtId="0" fontId="4" fillId="0" borderId="0" xfId="1" applyFont="1" applyFill="1" applyBorder="1" applyAlignment="1">
      <alignment vertical="top" wrapText="1"/>
    </xf>
    <xf numFmtId="49" fontId="2" fillId="0" borderId="3" xfId="1" applyNumberFormat="1" applyFont="1" applyFill="1" applyBorder="1" applyAlignment="1">
      <alignment horizontal="right" textRotation="90" wrapText="1"/>
    </xf>
    <xf numFmtId="165" fontId="4" fillId="0" borderId="4" xfId="1" applyNumberFormat="1" applyFont="1" applyFill="1" applyBorder="1" applyAlignment="1">
      <alignment horizontal="right" vertical="top" wrapText="1"/>
    </xf>
    <xf numFmtId="0" fontId="2" fillId="0" borderId="2" xfId="1" applyFont="1" applyFill="1" applyBorder="1" applyAlignment="1">
      <alignment wrapText="1"/>
    </xf>
    <xf numFmtId="0" fontId="2" fillId="0" borderId="2" xfId="1" applyFont="1" applyFill="1" applyBorder="1" applyAlignment="1">
      <alignment horizontal="left" wrapText="1"/>
    </xf>
    <xf numFmtId="0" fontId="0" fillId="0" borderId="0" xfId="0"/>
    <xf numFmtId="165" fontId="0" fillId="0" borderId="0" xfId="0" applyNumberFormat="1"/>
    <xf numFmtId="0" fontId="2" fillId="0" borderId="2" xfId="1" applyFont="1" applyFill="1" applyBorder="1" applyAlignment="1">
      <alignment horizontal="right" textRotation="90" wrapText="1"/>
    </xf>
    <xf numFmtId="49" fontId="8" fillId="0" borderId="3" xfId="1" applyNumberFormat="1" applyFont="1" applyFill="1" applyBorder="1" applyAlignment="1">
      <alignment horizontal="right" textRotation="90" wrapText="1"/>
    </xf>
    <xf numFmtId="0" fontId="9" fillId="0" borderId="0" xfId="0" applyFont="1"/>
    <xf numFmtId="0" fontId="0" fillId="0" borderId="0" xfId="0" applyFont="1"/>
    <xf numFmtId="168" fontId="2" fillId="3" borderId="0" xfId="3" applyNumberFormat="1" applyFont="1" applyFill="1" applyBorder="1" applyAlignment="1">
      <alignment horizontal="right"/>
    </xf>
    <xf numFmtId="168" fontId="2" fillId="2" borderId="0" xfId="3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/>
    <xf numFmtId="165" fontId="2" fillId="3" borderId="0" xfId="1" applyNumberFormat="1" applyFont="1" applyFill="1" applyBorder="1" applyAlignment="1">
      <alignment horizontal="right" vertical="top" wrapText="1"/>
    </xf>
    <xf numFmtId="165" fontId="4" fillId="3" borderId="1" xfId="1" applyNumberFormat="1" applyFont="1" applyFill="1" applyBorder="1" applyAlignment="1">
      <alignment horizontal="right" vertical="top" wrapText="1"/>
    </xf>
    <xf numFmtId="165" fontId="4" fillId="3" borderId="4" xfId="1" applyNumberFormat="1" applyFont="1" applyFill="1" applyBorder="1" applyAlignment="1">
      <alignment horizontal="right" vertical="top" wrapText="1"/>
    </xf>
    <xf numFmtId="0" fontId="8" fillId="0" borderId="0" xfId="1" applyFont="1" applyFill="1" applyBorder="1" applyAlignment="1">
      <alignment vertical="center" wrapText="1"/>
    </xf>
    <xf numFmtId="168" fontId="0" fillId="0" borderId="0" xfId="0" applyNumberFormat="1"/>
    <xf numFmtId="165" fontId="2" fillId="2" borderId="0" xfId="1" applyNumberFormat="1" applyFont="1" applyFill="1" applyBorder="1" applyAlignment="1">
      <alignment horizontal="center"/>
    </xf>
    <xf numFmtId="165" fontId="8" fillId="0" borderId="0" xfId="1" applyNumberFormat="1" applyFont="1" applyFill="1" applyBorder="1" applyAlignment="1">
      <alignment horizontal="right" vertical="top" wrapText="1"/>
    </xf>
    <xf numFmtId="168" fontId="2" fillId="3" borderId="2" xfId="3" applyNumberFormat="1" applyFont="1" applyFill="1" applyBorder="1" applyAlignment="1">
      <alignment horizontal="right"/>
    </xf>
    <xf numFmtId="0" fontId="0" fillId="0" borderId="0" xfId="0" applyNumberFormat="1"/>
    <xf numFmtId="165" fontId="8" fillId="3" borderId="0" xfId="1" applyNumberFormat="1" applyFont="1" applyFill="1" applyBorder="1" applyAlignment="1">
      <alignment horizontal="right" vertical="top" wrapText="1"/>
    </xf>
    <xf numFmtId="168" fontId="8" fillId="3" borderId="0" xfId="3" applyNumberFormat="1" applyFont="1" applyFill="1" applyBorder="1" applyAlignment="1">
      <alignment horizontal="right"/>
    </xf>
    <xf numFmtId="165" fontId="0" fillId="0" borderId="0" xfId="0" applyNumberFormat="1" applyFont="1"/>
    <xf numFmtId="41" fontId="2" fillId="3" borderId="0" xfId="2" applyNumberFormat="1" applyFont="1" applyFill="1" applyBorder="1" applyAlignment="1">
      <alignment horizontal="right" vertical="top" wrapText="1"/>
    </xf>
    <xf numFmtId="41" fontId="2" fillId="2" borderId="0" xfId="2" applyNumberFormat="1" applyFont="1" applyFill="1" applyBorder="1" applyAlignment="1">
      <alignment horizontal="right" vertical="top" wrapText="1"/>
    </xf>
    <xf numFmtId="167" fontId="0" fillId="0" borderId="0" xfId="0" applyNumberFormat="1"/>
    <xf numFmtId="165" fontId="0" fillId="0" borderId="0" xfId="0" applyNumberFormat="1" applyAlignment="1">
      <alignment horizontal="left"/>
    </xf>
    <xf numFmtId="168" fontId="2" fillId="2" borderId="2" xfId="3" applyNumberFormat="1" applyFont="1" applyFill="1" applyBorder="1" applyAlignment="1">
      <alignment horizontal="right"/>
    </xf>
    <xf numFmtId="0" fontId="6" fillId="2" borderId="0" xfId="1" applyFont="1" applyFill="1" applyBorder="1" applyAlignment="1">
      <alignment horizontal="left"/>
    </xf>
    <xf numFmtId="0" fontId="8" fillId="0" borderId="2" xfId="1" applyFont="1" applyFill="1" applyBorder="1" applyAlignment="1">
      <alignment vertical="center" wrapText="1"/>
    </xf>
    <xf numFmtId="41" fontId="2" fillId="3" borderId="0" xfId="1" applyNumberFormat="1" applyFont="1" applyFill="1" applyBorder="1" applyAlignment="1">
      <alignment horizontal="right" vertical="top"/>
    </xf>
    <xf numFmtId="41" fontId="8" fillId="0" borderId="0" xfId="1" applyNumberFormat="1" applyFont="1" applyFill="1" applyBorder="1" applyAlignment="1">
      <alignment vertical="center" wrapText="1"/>
    </xf>
    <xf numFmtId="14" fontId="8" fillId="0" borderId="2" xfId="1" quotePrefix="1" applyNumberFormat="1" applyFont="1" applyFill="1" applyBorder="1" applyAlignment="1">
      <alignment horizontal="right" wrapText="1"/>
    </xf>
    <xf numFmtId="168" fontId="8" fillId="2" borderId="0" xfId="3" applyNumberFormat="1" applyFont="1" applyFill="1" applyBorder="1" applyAlignment="1">
      <alignment horizontal="right"/>
    </xf>
    <xf numFmtId="41" fontId="2" fillId="3" borderId="1" xfId="3" applyNumberFormat="1" applyFont="1" applyFill="1" applyBorder="1" applyAlignment="1">
      <alignment horizontal="right"/>
    </xf>
    <xf numFmtId="41" fontId="2" fillId="2" borderId="1" xfId="3" applyNumberFormat="1" applyFont="1" applyFill="1" applyBorder="1" applyAlignment="1">
      <alignment horizontal="right"/>
    </xf>
    <xf numFmtId="41" fontId="2" fillId="3" borderId="0" xfId="3" applyNumberFormat="1" applyFont="1" applyFill="1" applyBorder="1" applyAlignment="1">
      <alignment horizontal="right"/>
    </xf>
    <xf numFmtId="41" fontId="2" fillId="2" borderId="0" xfId="3" applyNumberFormat="1" applyFont="1" applyFill="1" applyBorder="1" applyAlignment="1">
      <alignment horizontal="right"/>
    </xf>
    <xf numFmtId="41" fontId="2" fillId="3" borderId="2" xfId="3" applyNumberFormat="1" applyFont="1" applyFill="1" applyBorder="1" applyAlignment="1">
      <alignment horizontal="right"/>
    </xf>
    <xf numFmtId="41" fontId="2" fillId="2" borderId="2" xfId="3" applyNumberFormat="1" applyFont="1" applyFill="1" applyBorder="1" applyAlignment="1">
      <alignment horizontal="right"/>
    </xf>
    <xf numFmtId="41" fontId="2" fillId="2" borderId="0" xfId="1" applyNumberFormat="1" applyFont="1" applyFill="1" applyBorder="1" applyAlignment="1">
      <alignment horizontal="right" vertical="top"/>
    </xf>
    <xf numFmtId="3" fontId="2" fillId="0" borderId="0" xfId="1" applyNumberFormat="1" applyFont="1" applyBorder="1" applyAlignment="1"/>
    <xf numFmtId="3" fontId="5" fillId="0" borderId="0" xfId="1" applyNumberFormat="1" applyFont="1" applyFill="1" applyBorder="1" applyAlignment="1">
      <alignment horizontal="left"/>
    </xf>
    <xf numFmtId="3" fontId="2" fillId="0" borderId="0" xfId="1" applyNumberFormat="1" applyFont="1" applyFill="1" applyBorder="1" applyAlignment="1">
      <alignment horizontal="left"/>
    </xf>
    <xf numFmtId="3" fontId="6" fillId="0" borderId="0" xfId="1" applyNumberFormat="1" applyFont="1" applyFill="1" applyBorder="1" applyAlignment="1">
      <alignment horizontal="left"/>
    </xf>
    <xf numFmtId="3" fontId="8" fillId="0" borderId="2" xfId="1" applyNumberFormat="1" applyFont="1" applyFill="1" applyBorder="1" applyAlignment="1">
      <alignment horizontal="right" wrapText="1"/>
    </xf>
    <xf numFmtId="3" fontId="8" fillId="0" borderId="0" xfId="1" applyNumberFormat="1" applyFont="1" applyFill="1" applyBorder="1" applyAlignment="1"/>
    <xf numFmtId="0" fontId="2" fillId="0" borderId="0" xfId="0" applyFont="1"/>
    <xf numFmtId="0" fontId="2" fillId="0" borderId="0" xfId="0" applyNumberFormat="1" applyFont="1"/>
    <xf numFmtId="3" fontId="5" fillId="0" borderId="0" xfId="1" quotePrefix="1" applyNumberFormat="1" applyFont="1" applyFill="1" applyBorder="1" applyAlignment="1">
      <alignment horizontal="left"/>
    </xf>
    <xf numFmtId="3" fontId="2" fillId="0" borderId="0" xfId="4" applyNumberFormat="1" applyFont="1" applyFill="1" applyBorder="1" applyAlignment="1">
      <alignment vertical="top" wrapText="1"/>
    </xf>
    <xf numFmtId="3" fontId="6" fillId="2" borderId="2" xfId="1" applyNumberFormat="1" applyFont="1" applyFill="1" applyBorder="1" applyAlignment="1">
      <alignment horizontal="left"/>
    </xf>
    <xf numFmtId="3" fontId="6" fillId="0" borderId="2" xfId="1" applyNumberFormat="1" applyFont="1" applyFill="1" applyBorder="1" applyAlignment="1">
      <alignment horizontal="left"/>
    </xf>
    <xf numFmtId="3" fontId="2" fillId="0" borderId="0" xfId="1" applyNumberFormat="1" applyFont="1" applyFill="1" applyBorder="1" applyAlignment="1">
      <alignment vertical="top" wrapText="1"/>
    </xf>
    <xf numFmtId="3" fontId="2" fillId="0" borderId="1" xfId="1" applyNumberFormat="1" applyFont="1" applyBorder="1" applyAlignment="1"/>
    <xf numFmtId="3" fontId="8" fillId="0" borderId="0" xfId="1" applyNumberFormat="1" applyFont="1" applyBorder="1" applyAlignment="1"/>
    <xf numFmtId="41" fontId="8" fillId="3" borderId="0" xfId="3" applyNumberFormat="1" applyFont="1" applyFill="1" applyBorder="1" applyAlignment="1">
      <alignment horizontal="right"/>
    </xf>
    <xf numFmtId="41" fontId="8" fillId="2" borderId="0" xfId="3" applyNumberFormat="1" applyFont="1" applyFill="1" applyBorder="1" applyAlignment="1">
      <alignment horizontal="right"/>
    </xf>
    <xf numFmtId="167" fontId="9" fillId="0" borderId="0" xfId="0" applyNumberFormat="1" applyFont="1"/>
    <xf numFmtId="168" fontId="9" fillId="0" borderId="0" xfId="0" applyNumberFormat="1" applyFont="1"/>
    <xf numFmtId="3" fontId="10" fillId="0" borderId="0" xfId="1" applyNumberFormat="1" applyFont="1" applyFill="1" applyBorder="1" applyAlignment="1"/>
    <xf numFmtId="168" fontId="10" fillId="3" borderId="0" xfId="3" applyNumberFormat="1" applyFont="1" applyFill="1" applyBorder="1" applyAlignment="1">
      <alignment horizontal="right"/>
    </xf>
    <xf numFmtId="168" fontId="10" fillId="2" borderId="0" xfId="3" applyNumberFormat="1" applyFont="1" applyFill="1" applyBorder="1" applyAlignment="1">
      <alignment horizontal="right"/>
    </xf>
    <xf numFmtId="0" fontId="11" fillId="0" borderId="0" xfId="0" applyFont="1"/>
    <xf numFmtId="168" fontId="11" fillId="0" borderId="0" xfId="0" applyNumberFormat="1" applyFont="1"/>
    <xf numFmtId="165" fontId="2" fillId="0" borderId="2" xfId="1" applyNumberFormat="1" applyFont="1" applyFill="1" applyBorder="1" applyAlignment="1">
      <alignment horizontal="right" vertical="top" wrapText="1"/>
    </xf>
    <xf numFmtId="169" fontId="4" fillId="0" borderId="0" xfId="1" applyNumberFormat="1" applyFont="1" applyFill="1" applyBorder="1" applyAlignment="1">
      <alignment horizontal="right" vertical="top" wrapText="1"/>
    </xf>
    <xf numFmtId="4" fontId="0" fillId="0" borderId="0" xfId="0" applyNumberFormat="1"/>
    <xf numFmtId="41" fontId="8" fillId="3" borderId="0" xfId="1" applyNumberFormat="1" applyFont="1" applyFill="1" applyBorder="1" applyAlignment="1">
      <alignment horizontal="right" vertical="top" wrapText="1"/>
    </xf>
    <xf numFmtId="3" fontId="3" fillId="0" borderId="0" xfId="1" applyNumberFormat="1" applyFont="1" applyFill="1" applyBorder="1" applyAlignment="1">
      <alignment vertical="top" wrapText="1"/>
    </xf>
    <xf numFmtId="0" fontId="3" fillId="0" borderId="0" xfId="1" applyFont="1" applyFill="1" applyBorder="1" applyAlignment="1">
      <alignment vertical="top" wrapText="1"/>
    </xf>
    <xf numFmtId="41" fontId="4" fillId="3" borderId="2" xfId="1" applyNumberFormat="1" applyFont="1" applyFill="1" applyBorder="1" applyAlignment="1">
      <alignment horizontal="right" vertical="top" wrapText="1"/>
    </xf>
    <xf numFmtId="165" fontId="9" fillId="0" borderId="0" xfId="0" applyNumberFormat="1" applyFont="1"/>
    <xf numFmtId="41" fontId="2" fillId="3" borderId="2" xfId="1" applyNumberFormat="1" applyFont="1" applyFill="1" applyBorder="1" applyAlignment="1">
      <alignment horizontal="right" vertical="top"/>
    </xf>
    <xf numFmtId="41" fontId="3" fillId="3" borderId="2" xfId="1" applyNumberFormat="1" applyFont="1" applyFill="1" applyBorder="1" applyAlignment="1">
      <alignment horizontal="right" vertical="top" wrapText="1"/>
    </xf>
    <xf numFmtId="41" fontId="8" fillId="2" borderId="0" xfId="1" applyNumberFormat="1" applyFont="1" applyFill="1" applyBorder="1" applyAlignment="1">
      <alignment horizontal="right" vertical="top"/>
    </xf>
    <xf numFmtId="41" fontId="2" fillId="2" borderId="2" xfId="1" applyNumberFormat="1" applyFont="1" applyFill="1" applyBorder="1" applyAlignment="1">
      <alignment horizontal="right" vertical="top"/>
    </xf>
    <xf numFmtId="41" fontId="8" fillId="2" borderId="2" xfId="1" applyNumberFormat="1" applyFont="1" applyFill="1" applyBorder="1" applyAlignment="1">
      <alignment horizontal="right" vertical="top"/>
    </xf>
    <xf numFmtId="41" fontId="2" fillId="2" borderId="6" xfId="1" applyNumberFormat="1" applyFont="1" applyFill="1" applyBorder="1" applyAlignment="1">
      <alignment horizontal="right" vertical="top"/>
    </xf>
    <xf numFmtId="41" fontId="3" fillId="3" borderId="6" xfId="1" applyNumberFormat="1" applyFont="1" applyFill="1" applyBorder="1" applyAlignment="1">
      <alignment horizontal="right" vertical="top" wrapText="1"/>
    </xf>
    <xf numFmtId="3" fontId="2" fillId="2" borderId="0" xfId="1" applyNumberFormat="1" applyFont="1" applyFill="1" applyBorder="1" applyAlignment="1"/>
    <xf numFmtId="0" fontId="8" fillId="2" borderId="0" xfId="1" applyFont="1" applyFill="1" applyBorder="1" applyAlignment="1">
      <alignment vertical="center" wrapText="1"/>
    </xf>
    <xf numFmtId="165" fontId="0" fillId="2" borderId="0" xfId="0" applyNumberFormat="1" applyFill="1"/>
    <xf numFmtId="0" fontId="0" fillId="2" borderId="0" xfId="0" applyFill="1"/>
    <xf numFmtId="41" fontId="10" fillId="3" borderId="0" xfId="2" applyNumberFormat="1" applyFont="1" applyFill="1" applyBorder="1" applyAlignment="1">
      <alignment horizontal="right" vertical="top" wrapText="1"/>
    </xf>
    <xf numFmtId="0" fontId="12" fillId="0" borderId="0" xfId="1" applyFont="1" applyFill="1" applyBorder="1" applyAlignment="1">
      <alignment vertical="center" wrapText="1"/>
    </xf>
    <xf numFmtId="165" fontId="11" fillId="0" borderId="0" xfId="0" applyNumberFormat="1" applyFont="1"/>
    <xf numFmtId="41" fontId="2" fillId="3" borderId="2" xfId="2" applyNumberFormat="1" applyFont="1" applyFill="1" applyBorder="1" applyAlignment="1">
      <alignment horizontal="right" vertical="top" wrapText="1"/>
    </xf>
    <xf numFmtId="41" fontId="8" fillId="3" borderId="0" xfId="2" applyNumberFormat="1" applyFont="1" applyFill="1" applyBorder="1" applyAlignment="1">
      <alignment horizontal="right" vertical="top" wrapText="1"/>
    </xf>
    <xf numFmtId="41" fontId="8" fillId="3" borderId="3" xfId="2" applyNumberFormat="1" applyFont="1" applyFill="1" applyBorder="1" applyAlignment="1">
      <alignment horizontal="right" vertical="top" wrapText="1"/>
    </xf>
    <xf numFmtId="3" fontId="8" fillId="0" borderId="2" xfId="1" applyNumberFormat="1" applyFont="1" applyFill="1" applyBorder="1" applyAlignment="1"/>
    <xf numFmtId="41" fontId="8" fillId="3" borderId="2" xfId="2" applyNumberFormat="1" applyFont="1" applyFill="1" applyBorder="1" applyAlignment="1">
      <alignment horizontal="right" vertical="top" wrapText="1"/>
    </xf>
    <xf numFmtId="41" fontId="8" fillId="2" borderId="0" xfId="2" applyNumberFormat="1" applyFont="1" applyFill="1" applyBorder="1" applyAlignment="1">
      <alignment horizontal="right" vertical="top" wrapText="1"/>
    </xf>
    <xf numFmtId="0" fontId="9" fillId="0" borderId="0" xfId="0" applyNumberFormat="1" applyFont="1"/>
    <xf numFmtId="41" fontId="8" fillId="2" borderId="2" xfId="2" applyNumberFormat="1" applyFont="1" applyFill="1" applyBorder="1" applyAlignment="1">
      <alignment horizontal="right" vertical="top" wrapText="1"/>
    </xf>
    <xf numFmtId="165" fontId="9" fillId="0" borderId="0" xfId="0" applyNumberFormat="1" applyFont="1" applyAlignment="1">
      <alignment horizontal="left"/>
    </xf>
    <xf numFmtId="41" fontId="10" fillId="2" borderId="0" xfId="2" applyNumberFormat="1" applyFont="1" applyFill="1" applyBorder="1" applyAlignment="1">
      <alignment horizontal="right" vertical="top" wrapText="1"/>
    </xf>
    <xf numFmtId="165" fontId="11" fillId="0" borderId="0" xfId="0" applyNumberFormat="1" applyFont="1" applyAlignment="1">
      <alignment horizontal="left"/>
    </xf>
    <xf numFmtId="41" fontId="2" fillId="2" borderId="2" xfId="2" applyNumberFormat="1" applyFont="1" applyFill="1" applyBorder="1" applyAlignment="1">
      <alignment horizontal="right" vertical="top" wrapText="1"/>
    </xf>
    <xf numFmtId="41" fontId="8" fillId="2" borderId="3" xfId="2" applyNumberFormat="1" applyFont="1" applyFill="1" applyBorder="1" applyAlignment="1">
      <alignment horizontal="right" vertical="top" wrapText="1"/>
    </xf>
    <xf numFmtId="3" fontId="6" fillId="0" borderId="0" xfId="1" applyNumberFormat="1" applyFont="1" applyFill="1" applyBorder="1" applyAlignment="1">
      <alignment wrapText="1"/>
    </xf>
    <xf numFmtId="3" fontId="4" fillId="0" borderId="0" xfId="1" applyNumberFormat="1" applyFont="1" applyFill="1" applyBorder="1" applyAlignment="1">
      <alignment vertical="top" wrapText="1"/>
    </xf>
    <xf numFmtId="3" fontId="9" fillId="2" borderId="0" xfId="5" quotePrefix="1" applyFont="1" applyFill="1" applyBorder="1" applyAlignment="1"/>
    <xf numFmtId="3" fontId="7" fillId="2" borderId="0" xfId="5" quotePrefix="1" applyFill="1" applyBorder="1" applyAlignment="1"/>
    <xf numFmtId="3" fontId="9" fillId="2" borderId="7" xfId="6" quotePrefix="1" applyNumberFormat="1" applyFill="1" applyBorder="1" applyAlignment="1"/>
    <xf numFmtId="0" fontId="0" fillId="2" borderId="0" xfId="0" applyFill="1" applyBorder="1"/>
    <xf numFmtId="3" fontId="9" fillId="2" borderId="8" xfId="7" quotePrefix="1" applyNumberFormat="1" applyFont="1" applyFill="1" applyBorder="1" applyAlignment="1">
      <alignment horizontal="right" wrapText="1"/>
    </xf>
    <xf numFmtId="3" fontId="9" fillId="2" borderId="0" xfId="7" applyNumberFormat="1" applyFont="1" applyFill="1" applyBorder="1" applyAlignment="1">
      <alignment horizontal="right" wrapText="1"/>
    </xf>
    <xf numFmtId="3" fontId="9" fillId="2" borderId="9" xfId="7" applyNumberFormat="1" applyFont="1" applyFill="1" applyBorder="1" applyAlignment="1">
      <alignment horizontal="right" wrapText="1"/>
    </xf>
    <xf numFmtId="41" fontId="7" fillId="2" borderId="8" xfId="7" quotePrefix="1" applyNumberFormat="1" applyFill="1" applyBorder="1" applyAlignment="1">
      <alignment horizontal="right" wrapText="1"/>
    </xf>
    <xf numFmtId="41" fontId="7" fillId="2" borderId="0" xfId="7" applyNumberFormat="1" applyFill="1" applyBorder="1" applyAlignment="1">
      <alignment horizontal="right" wrapText="1"/>
    </xf>
    <xf numFmtId="0" fontId="9" fillId="2" borderId="0" xfId="0" applyFont="1" applyFill="1" applyBorder="1"/>
    <xf numFmtId="41" fontId="9" fillId="2" borderId="10" xfId="7" applyNumberFormat="1" applyFont="1" applyFill="1" applyBorder="1" applyAlignment="1">
      <alignment horizontal="right" wrapText="1"/>
    </xf>
    <xf numFmtId="41" fontId="7" fillId="2" borderId="11" xfId="7" quotePrefix="1" applyNumberFormat="1" applyFill="1" applyBorder="1" applyAlignment="1">
      <alignment horizontal="right" wrapText="1"/>
    </xf>
    <xf numFmtId="41" fontId="7" fillId="2" borderId="6" xfId="7" applyNumberFormat="1" applyFill="1" applyBorder="1" applyAlignment="1">
      <alignment horizontal="right" wrapText="1"/>
    </xf>
    <xf numFmtId="169" fontId="0" fillId="0" borderId="0" xfId="0" applyNumberFormat="1"/>
    <xf numFmtId="168" fontId="8" fillId="3" borderId="2" xfId="3" applyNumberFormat="1" applyFont="1" applyFill="1" applyBorder="1" applyAlignment="1">
      <alignment horizontal="right"/>
    </xf>
    <xf numFmtId="168" fontId="8" fillId="2" borderId="2" xfId="3" applyNumberFormat="1" applyFont="1" applyFill="1" applyBorder="1" applyAlignment="1">
      <alignment horizontal="right"/>
    </xf>
    <xf numFmtId="0" fontId="13" fillId="0" borderId="0" xfId="0" applyFont="1"/>
    <xf numFmtId="0" fontId="8" fillId="5" borderId="0" xfId="0" applyFont="1" applyFill="1" applyBorder="1" applyAlignment="1">
      <alignment vertical="center"/>
    </xf>
    <xf numFmtId="0" fontId="2" fillId="5" borderId="0" xfId="0" applyFont="1" applyFill="1" applyBorder="1"/>
    <xf numFmtId="0" fontId="8" fillId="5" borderId="0" xfId="1" applyFont="1" applyFill="1" applyBorder="1" applyAlignment="1">
      <alignment vertical="center"/>
    </xf>
    <xf numFmtId="166" fontId="2" fillId="5" borderId="0" xfId="2" applyNumberFormat="1" applyFont="1" applyFill="1" applyBorder="1" applyAlignment="1">
      <alignment vertical="center"/>
    </xf>
    <xf numFmtId="0" fontId="2" fillId="5" borderId="0" xfId="1" applyFont="1" applyFill="1" applyBorder="1" applyAlignment="1">
      <alignment vertical="center"/>
    </xf>
    <xf numFmtId="0" fontId="2" fillId="0" borderId="12" xfId="1" applyFont="1" applyFill="1" applyBorder="1" applyAlignment="1">
      <alignment horizontal="right" textRotation="90" wrapText="1"/>
    </xf>
    <xf numFmtId="41" fontId="2" fillId="3" borderId="13" xfId="1" applyNumberFormat="1" applyFont="1" applyFill="1" applyBorder="1" applyAlignment="1">
      <alignment horizontal="right" vertical="top"/>
    </xf>
    <xf numFmtId="41" fontId="2" fillId="3" borderId="12" xfId="1" applyNumberFormat="1" applyFont="1" applyFill="1" applyBorder="1" applyAlignment="1">
      <alignment horizontal="right" vertical="top"/>
    </xf>
    <xf numFmtId="41" fontId="8" fillId="3" borderId="13" xfId="1" applyNumberFormat="1" applyFont="1" applyFill="1" applyBorder="1" applyAlignment="1">
      <alignment horizontal="right" vertical="top" wrapText="1"/>
    </xf>
    <xf numFmtId="41" fontId="3" fillId="3" borderId="12" xfId="1" applyNumberFormat="1" applyFont="1" applyFill="1" applyBorder="1" applyAlignment="1">
      <alignment horizontal="right" vertical="top" wrapText="1"/>
    </xf>
    <xf numFmtId="41" fontId="3" fillId="3" borderId="14" xfId="1" applyNumberFormat="1" applyFont="1" applyFill="1" applyBorder="1" applyAlignment="1">
      <alignment horizontal="right" vertical="top" wrapText="1"/>
    </xf>
    <xf numFmtId="41" fontId="4" fillId="3" borderId="12" xfId="1" applyNumberFormat="1" applyFont="1" applyFill="1" applyBorder="1" applyAlignment="1">
      <alignment horizontal="right" vertical="top" wrapText="1"/>
    </xf>
    <xf numFmtId="165" fontId="4" fillId="0" borderId="13" xfId="1" applyNumberFormat="1" applyFont="1" applyFill="1" applyBorder="1" applyAlignment="1">
      <alignment horizontal="right" vertical="top" wrapText="1"/>
    </xf>
    <xf numFmtId="41" fontId="2" fillId="2" borderId="13" xfId="1" applyNumberFormat="1" applyFont="1" applyFill="1" applyBorder="1" applyAlignment="1">
      <alignment horizontal="right" vertical="top"/>
    </xf>
    <xf numFmtId="41" fontId="2" fillId="2" borderId="12" xfId="1" applyNumberFormat="1" applyFont="1" applyFill="1" applyBorder="1" applyAlignment="1">
      <alignment horizontal="right" vertical="top"/>
    </xf>
    <xf numFmtId="41" fontId="8" fillId="2" borderId="13" xfId="1" applyNumberFormat="1" applyFont="1" applyFill="1" applyBorder="1" applyAlignment="1">
      <alignment horizontal="right" vertical="top"/>
    </xf>
    <xf numFmtId="41" fontId="2" fillId="2" borderId="14" xfId="1" applyNumberFormat="1" applyFont="1" applyFill="1" applyBorder="1" applyAlignment="1">
      <alignment horizontal="right" vertical="top"/>
    </xf>
    <xf numFmtId="41" fontId="8" fillId="2" borderId="12" xfId="1" applyNumberFormat="1" applyFont="1" applyFill="1" applyBorder="1" applyAlignment="1">
      <alignment horizontal="right" vertical="top"/>
    </xf>
    <xf numFmtId="165" fontId="0" fillId="0" borderId="13" xfId="0" applyNumberFormat="1" applyBorder="1"/>
    <xf numFmtId="0" fontId="0" fillId="2" borderId="13" xfId="0" applyFill="1" applyBorder="1"/>
    <xf numFmtId="3" fontId="9" fillId="2" borderId="13" xfId="7" applyNumberFormat="1" applyFont="1" applyFill="1" applyBorder="1" applyAlignment="1">
      <alignment horizontal="right" wrapText="1"/>
    </xf>
    <xf numFmtId="0" fontId="8" fillId="5" borderId="0" xfId="1" applyFont="1" applyFill="1" applyAlignment="1">
      <alignment vertical="center"/>
    </xf>
    <xf numFmtId="0" fontId="2" fillId="5" borderId="0" xfId="1" applyFont="1" applyFill="1" applyBorder="1" applyAlignment="1">
      <alignment horizontal="center"/>
    </xf>
    <xf numFmtId="0" fontId="2" fillId="5" borderId="0" xfId="1" applyFont="1" applyFill="1" applyBorder="1" applyAlignment="1"/>
    <xf numFmtId="41" fontId="2" fillId="3" borderId="13" xfId="2" applyNumberFormat="1" applyFont="1" applyFill="1" applyBorder="1" applyAlignment="1">
      <alignment horizontal="right" vertical="top" wrapText="1"/>
    </xf>
    <xf numFmtId="41" fontId="10" fillId="3" borderId="13" xfId="2" applyNumberFormat="1" applyFont="1" applyFill="1" applyBorder="1" applyAlignment="1">
      <alignment horizontal="right" vertical="top" wrapText="1"/>
    </xf>
    <xf numFmtId="41" fontId="2" fillId="3" borderId="12" xfId="2" applyNumberFormat="1" applyFont="1" applyFill="1" applyBorder="1" applyAlignment="1">
      <alignment horizontal="right" vertical="top" wrapText="1"/>
    </xf>
    <xf numFmtId="41" fontId="8" fillId="3" borderId="13" xfId="2" applyNumberFormat="1" applyFont="1" applyFill="1" applyBorder="1" applyAlignment="1">
      <alignment horizontal="right" vertical="top" wrapText="1"/>
    </xf>
    <xf numFmtId="41" fontId="8" fillId="3" borderId="15" xfId="2" applyNumberFormat="1" applyFont="1" applyFill="1" applyBorder="1" applyAlignment="1">
      <alignment horizontal="right" vertical="top" wrapText="1"/>
    </xf>
    <xf numFmtId="41" fontId="8" fillId="3" borderId="12" xfId="2" applyNumberFormat="1" applyFont="1" applyFill="1" applyBorder="1" applyAlignment="1">
      <alignment horizontal="right" vertical="top" wrapText="1"/>
    </xf>
    <xf numFmtId="41" fontId="2" fillId="2" borderId="13" xfId="2" applyNumberFormat="1" applyFont="1" applyFill="1" applyBorder="1" applyAlignment="1">
      <alignment horizontal="right" vertical="top" wrapText="1"/>
    </xf>
    <xf numFmtId="41" fontId="10" fillId="2" borderId="13" xfId="2" applyNumberFormat="1" applyFont="1" applyFill="1" applyBorder="1" applyAlignment="1">
      <alignment horizontal="right" vertical="top" wrapText="1"/>
    </xf>
    <xf numFmtId="41" fontId="2" fillId="2" borderId="12" xfId="2" applyNumberFormat="1" applyFont="1" applyFill="1" applyBorder="1" applyAlignment="1">
      <alignment horizontal="right" vertical="top" wrapText="1"/>
    </xf>
    <xf numFmtId="41" fontId="8" fillId="2" borderId="13" xfId="2" applyNumberFormat="1" applyFont="1" applyFill="1" applyBorder="1" applyAlignment="1">
      <alignment horizontal="right" vertical="top" wrapText="1"/>
    </xf>
    <xf numFmtId="41" fontId="8" fillId="2" borderId="15" xfId="2" applyNumberFormat="1" applyFont="1" applyFill="1" applyBorder="1" applyAlignment="1">
      <alignment horizontal="right" vertical="top" wrapText="1"/>
    </xf>
    <xf numFmtId="41" fontId="8" fillId="2" borderId="12" xfId="2" applyNumberFormat="1" applyFont="1" applyFill="1" applyBorder="1" applyAlignment="1">
      <alignment horizontal="right" vertical="top" wrapText="1"/>
    </xf>
    <xf numFmtId="0" fontId="0" fillId="0" borderId="13" xfId="0" applyBorder="1"/>
    <xf numFmtId="0" fontId="4" fillId="5" borderId="0" xfId="1" applyFont="1" applyFill="1" applyAlignment="1">
      <alignment vertical="center"/>
    </xf>
    <xf numFmtId="3" fontId="2" fillId="5" borderId="0" xfId="1" applyNumberFormat="1" applyFont="1" applyFill="1" applyBorder="1" applyAlignment="1">
      <alignment horizontal="right" vertical="top"/>
    </xf>
    <xf numFmtId="164" fontId="2" fillId="0" borderId="0" xfId="2" applyNumberFormat="1" applyFont="1" applyFill="1" applyAlignment="1"/>
    <xf numFmtId="169" fontId="0" fillId="0" borderId="0" xfId="0" applyNumberFormat="1" applyFont="1"/>
    <xf numFmtId="3" fontId="4" fillId="0" borderId="2" xfId="1" applyNumberFormat="1" applyFont="1" applyFill="1" applyBorder="1" applyAlignment="1">
      <alignment vertical="top" wrapText="1"/>
    </xf>
    <xf numFmtId="41" fontId="7" fillId="2" borderId="13" xfId="7" applyNumberFormat="1" applyFill="1" applyBorder="1" applyAlignment="1">
      <alignment horizontal="right" wrapText="1"/>
    </xf>
    <xf numFmtId="41" fontId="7" fillId="2" borderId="14" xfId="7" applyNumberFormat="1" applyFill="1" applyBorder="1" applyAlignment="1">
      <alignment horizontal="right" wrapText="1"/>
    </xf>
  </cellXfs>
  <cellStyles count="8">
    <cellStyle name="Brdr_underl_overl_30%" xfId="5" xr:uid="{111A8535-76B5-46D4-B284-0E42D92CD9E8}"/>
    <cellStyle name="Fill_15%" xfId="7" xr:uid="{2E7E1957-286B-4075-8B9F-9548EFB3A7A4}"/>
    <cellStyle name="Fnt_default_11_bold" xfId="6" xr:uid="{3FC3F146-5FB2-4901-9AF6-C9B38A16ECE4}"/>
    <cellStyle name="Komma" xfId="3" builtinId="3"/>
    <cellStyle name="Komma 2" xfId="2" xr:uid="{00000000-0005-0000-0000-000001000000}"/>
    <cellStyle name="Normal" xfId="1" xr:uid="{00000000-0005-0000-0000-000002000000}"/>
    <cellStyle name="Standaard" xfId="0" builtinId="0"/>
    <cellStyle name="Standaard_Tabellen jaarrekening 2010 v13_met retrievekoppelingen" xfId="4" xr:uid="{00000000-0005-0000-0000-000004000000}"/>
  </cellStyles>
  <dxfs count="0"/>
  <tableStyles count="0" defaultTableStyle="TableStyleMedium2" defaultPivotStyle="PivotStyleLight16"/>
  <colors>
    <mruColors>
      <color rgb="FFEEF4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43039-87B0-44D5-9DB0-FC70BC6AEE31}">
  <sheetPr>
    <pageSetUpPr fitToPage="1"/>
  </sheetPr>
  <dimension ref="A1:G45"/>
  <sheetViews>
    <sheetView showGridLines="0" zoomScaleNormal="100" workbookViewId="0">
      <selection activeCell="E32" sqref="E32"/>
    </sheetView>
  </sheetViews>
  <sheetFormatPr defaultColWidth="8.88671875" defaultRowHeight="14.4" x14ac:dyDescent="0.3"/>
  <cols>
    <col min="1" max="1" width="68" style="4" customWidth="1"/>
    <col min="2" max="2" width="17.44140625" style="3" customWidth="1"/>
    <col min="3" max="3" width="17.44140625" style="4" customWidth="1"/>
    <col min="4" max="4" width="18.88671875" style="13" customWidth="1"/>
    <col min="5" max="5" width="48.5546875" style="13" bestFit="1" customWidth="1"/>
    <col min="6" max="6" width="8.88671875" style="13"/>
    <col min="7" max="7" width="0" style="13" hidden="1" customWidth="1"/>
    <col min="8" max="16384" width="8.88671875" style="13"/>
  </cols>
  <sheetData>
    <row r="1" spans="1:7" s="58" customFormat="1" ht="16.5" customHeight="1" x14ac:dyDescent="0.25">
      <c r="A1" s="130" t="s">
        <v>16</v>
      </c>
      <c r="B1" s="131"/>
      <c r="C1" s="131"/>
      <c r="D1" s="131"/>
      <c r="G1" s="58">
        <v>1000000</v>
      </c>
    </row>
    <row r="2" spans="1:7" ht="30.6" customHeight="1" x14ac:dyDescent="0.3">
      <c r="A2" s="40" t="s">
        <v>17</v>
      </c>
      <c r="B2" s="43" t="s">
        <v>32</v>
      </c>
      <c r="C2" s="43" t="s">
        <v>33</v>
      </c>
      <c r="D2" s="43" t="s">
        <v>34</v>
      </c>
    </row>
    <row r="3" spans="1:7" x14ac:dyDescent="0.3">
      <c r="A3" s="65" t="s">
        <v>35</v>
      </c>
      <c r="B3" s="45">
        <v>648.94801600000005</v>
      </c>
      <c r="C3" s="46">
        <v>322.21930300000002</v>
      </c>
      <c r="D3" s="46">
        <v>309.86516599999999</v>
      </c>
      <c r="E3" s="36"/>
      <c r="F3" s="26"/>
    </row>
    <row r="4" spans="1:7" x14ac:dyDescent="0.3">
      <c r="A4" s="52" t="s">
        <v>36</v>
      </c>
      <c r="B4" s="47">
        <v>732.15935899999999</v>
      </c>
      <c r="C4" s="48">
        <v>679.02054399999997</v>
      </c>
      <c r="D4" s="48">
        <v>556.48601900000006</v>
      </c>
      <c r="E4" s="36"/>
      <c r="F4" s="26"/>
    </row>
    <row r="5" spans="1:7" x14ac:dyDescent="0.3">
      <c r="A5" s="52" t="s">
        <v>37</v>
      </c>
      <c r="B5" s="47">
        <v>3051.492874</v>
      </c>
      <c r="C5" s="48">
        <v>664.47121800000002</v>
      </c>
      <c r="D5" s="48">
        <v>2052.4018209999999</v>
      </c>
      <c r="E5" s="36"/>
      <c r="F5" s="26"/>
      <c r="G5" s="26"/>
    </row>
    <row r="6" spans="1:7" x14ac:dyDescent="0.3">
      <c r="A6" s="52" t="s">
        <v>38</v>
      </c>
      <c r="B6" s="47">
        <v>297.943602</v>
      </c>
      <c r="C6" s="48">
        <v>78.775056000000006</v>
      </c>
      <c r="D6" s="48">
        <v>101.67110700000001</v>
      </c>
      <c r="E6" s="36"/>
      <c r="F6" s="26"/>
      <c r="G6" s="26"/>
    </row>
    <row r="7" spans="1:7" x14ac:dyDescent="0.3">
      <c r="A7" s="52" t="s">
        <v>39</v>
      </c>
      <c r="B7" s="47">
        <v>92466.371757000001</v>
      </c>
      <c r="C7" s="48">
        <v>41077.380040999997</v>
      </c>
      <c r="D7" s="48">
        <v>49609.406187000001</v>
      </c>
      <c r="E7" s="36"/>
      <c r="F7" s="26"/>
      <c r="G7" s="26"/>
    </row>
    <row r="8" spans="1:7" x14ac:dyDescent="0.3">
      <c r="A8" s="52" t="s">
        <v>40</v>
      </c>
      <c r="B8" s="47">
        <v>30352.312879000001</v>
      </c>
      <c r="C8" s="48">
        <v>9911.6744259999996</v>
      </c>
      <c r="D8" s="48">
        <v>11573.887048000001</v>
      </c>
      <c r="E8" s="36"/>
      <c r="F8" s="26"/>
      <c r="G8" s="26"/>
    </row>
    <row r="9" spans="1:7" x14ac:dyDescent="0.3">
      <c r="A9" s="52" t="s">
        <v>41</v>
      </c>
      <c r="B9" s="47">
        <v>12907.333452999999</v>
      </c>
      <c r="C9" s="48">
        <v>5761.3745209999997</v>
      </c>
      <c r="D9" s="48">
        <v>6441.3135199999997</v>
      </c>
      <c r="E9" s="36"/>
      <c r="F9" s="26"/>
      <c r="G9" s="26"/>
    </row>
    <row r="10" spans="1:7" x14ac:dyDescent="0.3">
      <c r="A10" s="52" t="s">
        <v>42</v>
      </c>
      <c r="B10" s="47">
        <v>635.71575600000006</v>
      </c>
      <c r="C10" s="48">
        <v>317.88771300000002</v>
      </c>
      <c r="D10" s="48">
        <v>0</v>
      </c>
      <c r="E10" s="36"/>
      <c r="F10" s="26"/>
      <c r="G10" s="26"/>
    </row>
    <row r="11" spans="1:7" x14ac:dyDescent="0.3">
      <c r="A11" s="52" t="s">
        <v>43</v>
      </c>
      <c r="B11" s="47">
        <v>501.038747</v>
      </c>
      <c r="C11" s="48">
        <v>380.63721199999998</v>
      </c>
      <c r="D11" s="48">
        <v>521.77703599999995</v>
      </c>
      <c r="E11" s="36"/>
      <c r="F11" s="26"/>
      <c r="G11" s="26"/>
    </row>
    <row r="12" spans="1:7" x14ac:dyDescent="0.3">
      <c r="A12" s="52" t="s">
        <v>44</v>
      </c>
      <c r="B12" s="47">
        <v>1264.684722</v>
      </c>
      <c r="C12" s="48">
        <v>460.16555</v>
      </c>
      <c r="D12" s="48">
        <v>559.66642100000001</v>
      </c>
      <c r="E12" s="36"/>
      <c r="F12" s="26"/>
      <c r="G12" s="26"/>
    </row>
    <row r="13" spans="1:7" x14ac:dyDescent="0.3">
      <c r="A13" s="52" t="s">
        <v>45</v>
      </c>
      <c r="B13" s="49">
        <v>7965.9893599999996</v>
      </c>
      <c r="C13" s="50">
        <v>2245.873075</v>
      </c>
      <c r="D13" s="50">
        <v>2305.1454950000002</v>
      </c>
      <c r="E13" s="36"/>
      <c r="F13" s="26"/>
      <c r="G13" s="26"/>
    </row>
    <row r="14" spans="1:7" s="17" customFormat="1" x14ac:dyDescent="0.3">
      <c r="A14" s="66" t="s">
        <v>46</v>
      </c>
      <c r="B14" s="67">
        <f>SUM(B3:B13)</f>
        <v>150823.990525</v>
      </c>
      <c r="C14" s="68">
        <f>SUM(C3:C13)</f>
        <v>61899.478658999993</v>
      </c>
      <c r="D14" s="68">
        <f>SUM(D3:D13)</f>
        <v>74031.619820000007</v>
      </c>
      <c r="E14" s="69"/>
      <c r="F14" s="70"/>
      <c r="G14" s="70"/>
    </row>
    <row r="15" spans="1:7" x14ac:dyDescent="0.3">
      <c r="A15" s="52"/>
      <c r="B15" s="47"/>
      <c r="C15" s="48"/>
      <c r="D15" s="48"/>
      <c r="E15" s="36"/>
      <c r="F15" s="26"/>
      <c r="G15" s="26"/>
    </row>
    <row r="16" spans="1:7" x14ac:dyDescent="0.3">
      <c r="A16" s="52" t="s">
        <v>0</v>
      </c>
      <c r="B16" s="47">
        <v>33.812322999999999</v>
      </c>
      <c r="C16" s="48">
        <v>23.972329999999999</v>
      </c>
      <c r="D16" s="48">
        <v>22.089153</v>
      </c>
      <c r="E16" s="36"/>
      <c r="F16" s="26"/>
      <c r="G16" s="26"/>
    </row>
    <row r="17" spans="1:7" x14ac:dyDescent="0.3">
      <c r="A17" s="52" t="s">
        <v>1</v>
      </c>
      <c r="B17" s="47">
        <v>4070.1906210000002</v>
      </c>
      <c r="C17" s="48">
        <v>1533.015723</v>
      </c>
      <c r="D17" s="48">
        <v>955.67154000000005</v>
      </c>
      <c r="E17" s="36"/>
      <c r="F17" s="26"/>
      <c r="G17" s="26"/>
    </row>
    <row r="18" spans="1:7" x14ac:dyDescent="0.3">
      <c r="A18" s="52" t="s">
        <v>13</v>
      </c>
      <c r="B18" s="47">
        <v>382.64272799999998</v>
      </c>
      <c r="C18" s="48">
        <v>265.72243800000001</v>
      </c>
      <c r="D18" s="48">
        <v>716.52464399999997</v>
      </c>
      <c r="E18" s="36"/>
      <c r="F18" s="26"/>
      <c r="G18" s="26"/>
    </row>
    <row r="19" spans="1:7" x14ac:dyDescent="0.3">
      <c r="A19" s="52" t="s">
        <v>47</v>
      </c>
      <c r="B19" s="47">
        <v>-288.22577699999999</v>
      </c>
      <c r="C19" s="48">
        <v>-167.730031</v>
      </c>
      <c r="D19" s="48">
        <v>-1054.5877230000001</v>
      </c>
      <c r="E19" s="36"/>
      <c r="F19" s="26"/>
      <c r="G19" s="26"/>
    </row>
    <row r="20" spans="1:7" x14ac:dyDescent="0.3">
      <c r="A20" s="52" t="s">
        <v>2</v>
      </c>
      <c r="B20" s="47">
        <v>4147.3468489999996</v>
      </c>
      <c r="C20" s="48">
        <v>3569.4042410000002</v>
      </c>
      <c r="D20" s="48">
        <v>5613.3739779999996</v>
      </c>
      <c r="E20" s="36"/>
      <c r="F20" s="26"/>
      <c r="G20" s="26"/>
    </row>
    <row r="21" spans="1:7" x14ac:dyDescent="0.3">
      <c r="A21" s="52" t="s">
        <v>12</v>
      </c>
      <c r="B21" s="49">
        <v>-7.1815569999999997</v>
      </c>
      <c r="C21" s="50">
        <v>-78.642115000000004</v>
      </c>
      <c r="D21" s="50">
        <v>-82.703075999999996</v>
      </c>
      <c r="E21" s="36"/>
      <c r="F21" s="26"/>
      <c r="G21" s="26"/>
    </row>
    <row r="22" spans="1:7" s="17" customFormat="1" x14ac:dyDescent="0.3">
      <c r="A22" s="66" t="s">
        <v>11</v>
      </c>
      <c r="B22" s="67">
        <f>SUM(B16:B21)</f>
        <v>8338.5851870000006</v>
      </c>
      <c r="C22" s="68">
        <f t="shared" ref="C22:D22" si="0">SUM(C16:C21)</f>
        <v>5145.7425860000003</v>
      </c>
      <c r="D22" s="68">
        <f t="shared" si="0"/>
        <v>6170.3685159999995</v>
      </c>
      <c r="E22" s="69"/>
      <c r="F22" s="70"/>
      <c r="G22" s="70"/>
    </row>
    <row r="23" spans="1:7" x14ac:dyDescent="0.3">
      <c r="A23" s="52"/>
      <c r="B23" s="47"/>
      <c r="C23" s="48"/>
      <c r="D23" s="48"/>
      <c r="E23" s="36"/>
      <c r="F23" s="26"/>
      <c r="G23" s="26"/>
    </row>
    <row r="24" spans="1:7" x14ac:dyDescent="0.3">
      <c r="A24" s="52" t="s">
        <v>3</v>
      </c>
      <c r="B24" s="49">
        <v>1003.81</v>
      </c>
      <c r="C24" s="50">
        <v>1003.81</v>
      </c>
      <c r="D24" s="50">
        <v>1003.81</v>
      </c>
      <c r="E24" s="36"/>
      <c r="F24" s="26"/>
      <c r="G24" s="26"/>
    </row>
    <row r="25" spans="1:7" s="17" customFormat="1" x14ac:dyDescent="0.3">
      <c r="A25" s="66" t="s">
        <v>48</v>
      </c>
      <c r="B25" s="67">
        <f>+B22+B24</f>
        <v>9342.3951870000001</v>
      </c>
      <c r="C25" s="68">
        <f t="shared" ref="C25:D25" si="1">+C22+C24</f>
        <v>6149.5525859999998</v>
      </c>
      <c r="D25" s="68">
        <f t="shared" si="1"/>
        <v>7174.1785159999999</v>
      </c>
      <c r="E25" s="69"/>
      <c r="F25" s="70"/>
      <c r="G25" s="70"/>
    </row>
    <row r="26" spans="1:7" x14ac:dyDescent="0.3">
      <c r="A26" s="52" t="s">
        <v>49</v>
      </c>
      <c r="B26" s="47"/>
      <c r="C26" s="48"/>
      <c r="D26" s="48"/>
      <c r="E26" s="36"/>
      <c r="F26" s="26"/>
      <c r="G26" s="26"/>
    </row>
    <row r="27" spans="1:7" x14ac:dyDescent="0.3">
      <c r="A27" s="52" t="s">
        <v>50</v>
      </c>
      <c r="B27" s="49">
        <v>34.796728999999999</v>
      </c>
      <c r="C27" s="50">
        <v>26.955431000000001</v>
      </c>
      <c r="D27" s="50">
        <v>18.149289</v>
      </c>
      <c r="E27" s="36"/>
      <c r="F27" s="26"/>
      <c r="G27" s="26"/>
    </row>
    <row r="28" spans="1:7" s="17" customFormat="1" x14ac:dyDescent="0.3">
      <c r="A28" s="66" t="s">
        <v>4</v>
      </c>
      <c r="B28" s="67">
        <f>+B25+B27</f>
        <v>9377.1919159999998</v>
      </c>
      <c r="C28" s="68">
        <f t="shared" ref="C28:D28" si="2">+C25+C27</f>
        <v>6176.5080170000001</v>
      </c>
      <c r="D28" s="68">
        <f t="shared" si="2"/>
        <v>7192.3278049999999</v>
      </c>
      <c r="E28" s="69"/>
      <c r="F28" s="70"/>
      <c r="G28" s="70"/>
    </row>
    <row r="29" spans="1:7" x14ac:dyDescent="0.3">
      <c r="A29" s="52" t="s">
        <v>49</v>
      </c>
      <c r="B29" s="47"/>
      <c r="C29" s="48"/>
      <c r="D29" s="48"/>
      <c r="E29" s="36"/>
      <c r="F29" s="26"/>
      <c r="G29" s="26"/>
    </row>
    <row r="30" spans="1:7" x14ac:dyDescent="0.3">
      <c r="A30" s="52" t="s">
        <v>51</v>
      </c>
      <c r="B30" s="47">
        <v>2004.529867</v>
      </c>
      <c r="C30" s="48">
        <v>2005.3908220000001</v>
      </c>
      <c r="D30" s="48">
        <v>1009.908811</v>
      </c>
      <c r="E30" s="36"/>
      <c r="F30" s="26"/>
      <c r="G30" s="26"/>
    </row>
    <row r="31" spans="1:7" x14ac:dyDescent="0.3">
      <c r="A31" s="52" t="s">
        <v>52</v>
      </c>
      <c r="B31" s="47">
        <v>63302.280798</v>
      </c>
      <c r="C31" s="48">
        <v>31640.258227999999</v>
      </c>
      <c r="D31" s="48">
        <v>41998.440671999997</v>
      </c>
      <c r="E31" s="36"/>
      <c r="F31" s="26"/>
      <c r="G31" s="26"/>
    </row>
    <row r="32" spans="1:7" x14ac:dyDescent="0.3">
      <c r="A32" s="52" t="s">
        <v>53</v>
      </c>
      <c r="B32" s="47">
        <v>36082.148445999999</v>
      </c>
      <c r="C32" s="48">
        <v>10463.415947</v>
      </c>
      <c r="D32" s="48">
        <v>12174.681442999999</v>
      </c>
      <c r="E32" s="36"/>
      <c r="F32" s="26"/>
      <c r="G32" s="26"/>
    </row>
    <row r="33" spans="1:7" x14ac:dyDescent="0.3">
      <c r="A33" s="52" t="s">
        <v>54</v>
      </c>
      <c r="B33" s="47">
        <v>5217.6885499999999</v>
      </c>
      <c r="C33" s="48">
        <v>2741.5958730000002</v>
      </c>
      <c r="D33" s="48">
        <v>4012.927635</v>
      </c>
      <c r="E33" s="36"/>
      <c r="F33" s="26"/>
      <c r="G33" s="26"/>
    </row>
    <row r="34" spans="1:7" x14ac:dyDescent="0.3">
      <c r="A34" s="52" t="s">
        <v>55</v>
      </c>
      <c r="B34" s="47">
        <v>413.89566500000001</v>
      </c>
      <c r="C34" s="48">
        <v>18.376601999999998</v>
      </c>
      <c r="D34" s="48">
        <v>23.623007000000001</v>
      </c>
      <c r="E34" s="36"/>
      <c r="F34" s="26"/>
      <c r="G34" s="26"/>
    </row>
    <row r="35" spans="1:7" x14ac:dyDescent="0.3">
      <c r="A35" s="52" t="s">
        <v>56</v>
      </c>
      <c r="B35" s="47">
        <v>6383.6237389999997</v>
      </c>
      <c r="C35" s="48">
        <v>187.798169</v>
      </c>
      <c r="D35" s="48">
        <v>165.45795699999999</v>
      </c>
      <c r="E35" s="36"/>
      <c r="F35" s="26"/>
      <c r="G35" s="26"/>
    </row>
    <row r="36" spans="1:7" x14ac:dyDescent="0.3">
      <c r="A36" s="52" t="s">
        <v>41</v>
      </c>
      <c r="B36" s="47">
        <v>10132.211402000001</v>
      </c>
      <c r="C36" s="48">
        <v>5681.426375</v>
      </c>
      <c r="D36" s="48">
        <v>832.14614800000004</v>
      </c>
      <c r="E36" s="36"/>
      <c r="F36" s="26"/>
      <c r="G36" s="26"/>
    </row>
    <row r="37" spans="1:7" x14ac:dyDescent="0.3">
      <c r="A37" s="52" t="s">
        <v>57</v>
      </c>
      <c r="B37" s="47">
        <v>0</v>
      </c>
      <c r="C37" s="48">
        <v>0</v>
      </c>
      <c r="D37" s="48">
        <v>2.868538</v>
      </c>
      <c r="E37" s="36"/>
      <c r="F37" s="26"/>
      <c r="G37" s="26"/>
    </row>
    <row r="38" spans="1:7" x14ac:dyDescent="0.3">
      <c r="A38" s="52" t="s">
        <v>58</v>
      </c>
      <c r="B38" s="47">
        <v>12022.403807000001</v>
      </c>
      <c r="C38" s="48">
        <v>0</v>
      </c>
      <c r="D38" s="48">
        <v>0</v>
      </c>
      <c r="E38" s="36"/>
      <c r="F38" s="26"/>
      <c r="G38" s="26"/>
    </row>
    <row r="39" spans="1:7" x14ac:dyDescent="0.3">
      <c r="A39" s="52" t="s">
        <v>59</v>
      </c>
      <c r="B39" s="47">
        <v>4512.1825330000001</v>
      </c>
      <c r="C39" s="48">
        <v>2264.026147</v>
      </c>
      <c r="D39" s="48">
        <v>5741.3179950000003</v>
      </c>
      <c r="E39" s="36"/>
      <c r="F39" s="26"/>
      <c r="G39" s="26"/>
    </row>
    <row r="40" spans="1:7" s="17" customFormat="1" x14ac:dyDescent="0.3">
      <c r="A40" s="52" t="s">
        <v>60</v>
      </c>
      <c r="B40" s="49">
        <v>1375.769209</v>
      </c>
      <c r="C40" s="50">
        <v>720.68164999999999</v>
      </c>
      <c r="D40" s="50">
        <v>877.92183699999998</v>
      </c>
      <c r="E40" s="69"/>
      <c r="F40" s="70"/>
      <c r="G40" s="70"/>
    </row>
    <row r="41" spans="1:7" x14ac:dyDescent="0.3">
      <c r="A41" s="66" t="s">
        <v>61</v>
      </c>
      <c r="B41" s="67">
        <f>SUM(B30:B40)</f>
        <v>141446.73401600003</v>
      </c>
      <c r="C41" s="68">
        <f t="shared" ref="C41:D41" si="3">SUM(C30:C40)</f>
        <v>55722.969812999996</v>
      </c>
      <c r="D41" s="68">
        <f t="shared" si="3"/>
        <v>66839.294043000002</v>
      </c>
      <c r="E41" s="36"/>
      <c r="F41" s="26"/>
    </row>
    <row r="42" spans="1:7" s="17" customFormat="1" x14ac:dyDescent="0.3">
      <c r="A42" s="52"/>
      <c r="B42" s="47"/>
      <c r="C42" s="48"/>
      <c r="D42" s="48"/>
    </row>
    <row r="43" spans="1:7" x14ac:dyDescent="0.3">
      <c r="A43" s="66" t="s">
        <v>62</v>
      </c>
      <c r="B43" s="67">
        <f>+B28+B41</f>
        <v>150823.92593200004</v>
      </c>
      <c r="C43" s="68">
        <f t="shared" ref="C43:D43" si="4">+C28+C41</f>
        <v>61899.477829999996</v>
      </c>
      <c r="D43" s="68">
        <f t="shared" si="4"/>
        <v>74031.621847999995</v>
      </c>
    </row>
    <row r="45" spans="1:7" x14ac:dyDescent="0.3">
      <c r="B45" s="169"/>
      <c r="C45" s="169"/>
      <c r="D45" s="169"/>
    </row>
  </sheetData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3"/>
  <sheetViews>
    <sheetView showGridLines="0" zoomScaleNormal="100" workbookViewId="0">
      <selection activeCell="D34" sqref="D34"/>
    </sheetView>
  </sheetViews>
  <sheetFormatPr defaultRowHeight="14.4" x14ac:dyDescent="0.3"/>
  <cols>
    <col min="1" max="1" width="61" style="4" customWidth="1"/>
    <col min="2" max="2" width="17.44140625" style="3" customWidth="1"/>
    <col min="3" max="3" width="17.44140625" style="4" customWidth="1"/>
    <col min="4" max="4" width="48.5546875" bestFit="1" customWidth="1"/>
  </cols>
  <sheetData>
    <row r="1" spans="1:6" s="58" customFormat="1" ht="16.5" customHeight="1" x14ac:dyDescent="0.25">
      <c r="A1" s="132" t="s">
        <v>18</v>
      </c>
      <c r="B1" s="133"/>
      <c r="C1" s="134"/>
    </row>
    <row r="2" spans="1:6" s="13" customFormat="1" ht="27" x14ac:dyDescent="0.3">
      <c r="A2" s="40" t="s">
        <v>19</v>
      </c>
      <c r="B2" s="56" t="s">
        <v>26</v>
      </c>
      <c r="C2" s="56" t="s">
        <v>27</v>
      </c>
    </row>
    <row r="3" spans="1:6" x14ac:dyDescent="0.3">
      <c r="A3" s="21" t="s">
        <v>63</v>
      </c>
      <c r="B3" s="19">
        <v>8095.1741709999997</v>
      </c>
      <c r="C3" s="20">
        <v>5546.6156119999996</v>
      </c>
      <c r="D3" s="13"/>
      <c r="E3" s="13"/>
      <c r="F3" s="26"/>
    </row>
    <row r="4" spans="1:6" s="74" customFormat="1" x14ac:dyDescent="0.3">
      <c r="A4" s="71" t="s">
        <v>64</v>
      </c>
      <c r="B4" s="72">
        <v>-6400.3066980000003</v>
      </c>
      <c r="C4" s="73">
        <v>-4536.56574</v>
      </c>
      <c r="F4" s="75"/>
    </row>
    <row r="5" spans="1:6" s="74" customFormat="1" x14ac:dyDescent="0.3">
      <c r="A5" s="71" t="s">
        <v>65</v>
      </c>
      <c r="B5" s="72">
        <v>-1227.2085569999999</v>
      </c>
      <c r="C5" s="73">
        <v>-1050.0455589999999</v>
      </c>
      <c r="F5" s="75"/>
    </row>
    <row r="6" spans="1:6" x14ac:dyDescent="0.3">
      <c r="A6" s="21" t="s">
        <v>66</v>
      </c>
      <c r="B6" s="29">
        <v>-7627.5152550000003</v>
      </c>
      <c r="C6" s="38">
        <v>-5586.6112990000001</v>
      </c>
      <c r="D6" s="13"/>
      <c r="E6" s="13"/>
      <c r="F6" s="26"/>
    </row>
    <row r="7" spans="1:6" s="17" customFormat="1" x14ac:dyDescent="0.3">
      <c r="A7" s="57" t="s">
        <v>67</v>
      </c>
      <c r="B7" s="32">
        <f>+B3+B6</f>
        <v>467.65891599999941</v>
      </c>
      <c r="C7" s="44">
        <f>+C3+C6</f>
        <v>-39.995687000000544</v>
      </c>
      <c r="F7" s="70"/>
    </row>
    <row r="8" spans="1:6" x14ac:dyDescent="0.3">
      <c r="A8" s="21" t="s">
        <v>68</v>
      </c>
      <c r="B8" s="19">
        <v>-559.76492299999995</v>
      </c>
      <c r="C8" s="20">
        <v>-109.675387</v>
      </c>
      <c r="D8" s="13"/>
      <c r="E8" s="13"/>
      <c r="F8" s="26"/>
    </row>
    <row r="9" spans="1:6" x14ac:dyDescent="0.3">
      <c r="A9" s="21" t="s">
        <v>69</v>
      </c>
      <c r="B9" s="29">
        <v>532.30090700000005</v>
      </c>
      <c r="C9" s="38">
        <v>86.315841000000006</v>
      </c>
      <c r="D9" s="13"/>
      <c r="E9" s="13"/>
      <c r="F9" s="26"/>
    </row>
    <row r="10" spans="1:6" s="17" customFormat="1" x14ac:dyDescent="0.3">
      <c r="A10" s="57" t="s">
        <v>70</v>
      </c>
      <c r="B10" s="32">
        <f>+B8+B9</f>
        <v>-27.464015999999901</v>
      </c>
      <c r="C10" s="44">
        <f>+C8+C9</f>
        <v>-23.359545999999995</v>
      </c>
      <c r="F10" s="70"/>
    </row>
    <row r="11" spans="1:6" s="17" customFormat="1" x14ac:dyDescent="0.3">
      <c r="A11" s="57" t="s">
        <v>71</v>
      </c>
      <c r="B11" s="32">
        <f>+B7+B10</f>
        <v>440.19489999999951</v>
      </c>
      <c r="C11" s="44">
        <f>+C7+C10</f>
        <v>-63.355233000000538</v>
      </c>
      <c r="F11" s="70"/>
    </row>
    <row r="12" spans="1:6" x14ac:dyDescent="0.3">
      <c r="A12" s="21"/>
      <c r="B12" s="19"/>
      <c r="C12" s="20"/>
      <c r="D12" s="13"/>
      <c r="E12" s="13"/>
      <c r="F12" s="26"/>
    </row>
    <row r="13" spans="1:6" x14ac:dyDescent="0.3">
      <c r="A13" s="21" t="s">
        <v>72</v>
      </c>
      <c r="B13" s="19">
        <v>4632.9573639999999</v>
      </c>
      <c r="C13" s="20">
        <v>1707.5520349999999</v>
      </c>
      <c r="D13" s="13"/>
      <c r="E13" s="13"/>
      <c r="F13" s="26"/>
    </row>
    <row r="14" spans="1:6" x14ac:dyDescent="0.3">
      <c r="A14" s="21" t="s">
        <v>73</v>
      </c>
      <c r="B14" s="19">
        <v>4718.2037920000002</v>
      </c>
      <c r="C14" s="20">
        <v>-15284.247613</v>
      </c>
      <c r="D14" s="13"/>
      <c r="E14" s="13"/>
      <c r="F14" s="26"/>
    </row>
    <row r="15" spans="1:6" x14ac:dyDescent="0.3">
      <c r="A15" s="21" t="s">
        <v>74</v>
      </c>
      <c r="B15" s="19">
        <v>-20.487591999999999</v>
      </c>
      <c r="C15" s="20">
        <v>0</v>
      </c>
      <c r="D15" s="13"/>
      <c r="E15" s="13"/>
      <c r="F15" s="26"/>
    </row>
    <row r="16" spans="1:6" x14ac:dyDescent="0.3">
      <c r="A16" s="21" t="s">
        <v>75</v>
      </c>
      <c r="B16" s="19">
        <v>-5205.4948160000004</v>
      </c>
      <c r="C16" s="20">
        <v>11903.300376000001</v>
      </c>
      <c r="D16" s="13"/>
      <c r="E16" s="13"/>
      <c r="F16" s="26"/>
    </row>
    <row r="17" spans="1:6" x14ac:dyDescent="0.3">
      <c r="A17" s="21" t="s">
        <v>76</v>
      </c>
      <c r="B17" s="19">
        <v>-5.9674800000000001</v>
      </c>
      <c r="C17" s="20">
        <v>-66.854372999999995</v>
      </c>
      <c r="D17" s="13"/>
      <c r="E17" s="13"/>
      <c r="F17" s="26"/>
    </row>
    <row r="18" spans="1:6" x14ac:dyDescent="0.3">
      <c r="A18" s="21" t="s">
        <v>77</v>
      </c>
      <c r="B18" s="19">
        <v>-2736.0464280000001</v>
      </c>
      <c r="C18" s="20">
        <v>-448.67921000000001</v>
      </c>
      <c r="D18" s="13"/>
      <c r="E18" s="13"/>
      <c r="F18" s="26"/>
    </row>
    <row r="19" spans="1:6" x14ac:dyDescent="0.3">
      <c r="A19" s="21" t="s">
        <v>78</v>
      </c>
      <c r="B19" s="29">
        <v>-216.134041</v>
      </c>
      <c r="C19" s="38">
        <v>-69.971616999999995</v>
      </c>
      <c r="D19" s="13"/>
      <c r="E19" s="13"/>
      <c r="F19" s="26"/>
    </row>
    <row r="20" spans="1:6" s="17" customFormat="1" x14ac:dyDescent="0.3">
      <c r="A20" s="57" t="s">
        <v>79</v>
      </c>
      <c r="B20" s="32">
        <f>SUM(B13:B19)</f>
        <v>1167.0307989999999</v>
      </c>
      <c r="C20" s="44">
        <f>SUM(C13:C19)</f>
        <v>-2258.9004019999979</v>
      </c>
      <c r="F20" s="70"/>
    </row>
    <row r="21" spans="1:6" x14ac:dyDescent="0.3">
      <c r="A21" s="21"/>
      <c r="B21" s="19"/>
      <c r="C21" s="20"/>
      <c r="D21" s="13"/>
      <c r="E21" s="13"/>
      <c r="F21" s="26"/>
    </row>
    <row r="22" spans="1:6" x14ac:dyDescent="0.3">
      <c r="A22" s="21" t="s">
        <v>80</v>
      </c>
      <c r="B22" s="19">
        <v>8.4287849999999995</v>
      </c>
      <c r="C22" s="20">
        <v>-2.5916769999999998</v>
      </c>
      <c r="D22" s="13"/>
      <c r="E22" s="13"/>
      <c r="F22" s="26"/>
    </row>
    <row r="23" spans="1:6" x14ac:dyDescent="0.3">
      <c r="A23" s="21" t="s">
        <v>81</v>
      </c>
      <c r="B23" s="19">
        <v>334.212129</v>
      </c>
      <c r="C23" s="20">
        <v>199.89916700000001</v>
      </c>
      <c r="D23" s="13"/>
      <c r="E23" s="13"/>
      <c r="F23" s="26"/>
    </row>
    <row r="24" spans="1:6" x14ac:dyDescent="0.3">
      <c r="A24" s="21" t="s">
        <v>82</v>
      </c>
      <c r="B24" s="29">
        <v>388.657242</v>
      </c>
      <c r="C24" s="38">
        <v>109.002161</v>
      </c>
      <c r="D24" s="13"/>
      <c r="E24" s="13"/>
      <c r="F24" s="26"/>
    </row>
    <row r="25" spans="1:6" s="17" customFormat="1" x14ac:dyDescent="0.3">
      <c r="A25" s="57" t="s">
        <v>83</v>
      </c>
      <c r="B25" s="32">
        <f>SUM(B22:B24)</f>
        <v>731.29815600000006</v>
      </c>
      <c r="C25" s="44">
        <f>SUM(C22:C24)</f>
        <v>306.30965100000003</v>
      </c>
      <c r="F25" s="70"/>
    </row>
    <row r="26" spans="1:6" x14ac:dyDescent="0.3">
      <c r="A26" s="21" t="s">
        <v>49</v>
      </c>
      <c r="B26" s="19"/>
      <c r="C26" s="20"/>
      <c r="D26" s="13"/>
      <c r="E26" s="13"/>
      <c r="F26" s="26"/>
    </row>
    <row r="27" spans="1:6" x14ac:dyDescent="0.3">
      <c r="A27" s="21" t="s">
        <v>84</v>
      </c>
      <c r="B27" s="29">
        <v>-949.55938900000001</v>
      </c>
      <c r="C27" s="38">
        <v>-307.38711499999999</v>
      </c>
      <c r="D27" s="13"/>
      <c r="E27" s="13"/>
      <c r="F27" s="26"/>
    </row>
    <row r="28" spans="1:6" s="17" customFormat="1" x14ac:dyDescent="0.3">
      <c r="A28" s="57" t="s">
        <v>85</v>
      </c>
      <c r="B28" s="32">
        <f>+B25+B27</f>
        <v>-218.26123299999995</v>
      </c>
      <c r="C28" s="44">
        <f>+C25+C27</f>
        <v>-1.0774639999999636</v>
      </c>
      <c r="F28" s="70"/>
    </row>
    <row r="29" spans="1:6" x14ac:dyDescent="0.3">
      <c r="A29" s="21"/>
      <c r="B29" s="29"/>
      <c r="C29" s="38"/>
      <c r="D29" s="13"/>
      <c r="E29" s="13"/>
      <c r="F29" s="26"/>
    </row>
    <row r="30" spans="1:6" s="17" customFormat="1" x14ac:dyDescent="0.3">
      <c r="A30" s="57" t="s">
        <v>86</v>
      </c>
      <c r="B30" s="32">
        <f>+B11+B20+B28</f>
        <v>1388.9644659999994</v>
      </c>
      <c r="C30" s="44">
        <f>+C11+C20+C28</f>
        <v>-2323.3330989999986</v>
      </c>
      <c r="F30" s="70"/>
    </row>
    <row r="31" spans="1:6" x14ac:dyDescent="0.3">
      <c r="A31" s="21"/>
      <c r="B31" s="19"/>
      <c r="C31" s="20"/>
      <c r="D31" s="13"/>
      <c r="E31" s="13"/>
      <c r="F31" s="26"/>
    </row>
    <row r="32" spans="1:6" s="13" customFormat="1" x14ac:dyDescent="0.3">
      <c r="A32" s="21" t="s">
        <v>87</v>
      </c>
      <c r="B32" s="19">
        <v>-303.26543500000002</v>
      </c>
      <c r="C32" s="20">
        <v>605.86373000000003</v>
      </c>
      <c r="F32" s="26"/>
    </row>
    <row r="33" spans="1:6" x14ac:dyDescent="0.3">
      <c r="A33" s="21"/>
      <c r="B33" s="29"/>
      <c r="C33" s="38"/>
      <c r="D33" s="13"/>
      <c r="E33" s="13"/>
      <c r="F33" s="26"/>
    </row>
    <row r="34" spans="1:6" s="17" customFormat="1" x14ac:dyDescent="0.3">
      <c r="A34" s="57" t="s">
        <v>88</v>
      </c>
      <c r="B34" s="32">
        <f>+B30+B32</f>
        <v>1085.6990309999994</v>
      </c>
      <c r="C34" s="44">
        <f>+C30+C32</f>
        <v>-1717.4693689999986</v>
      </c>
    </row>
    <row r="35" spans="1:6" x14ac:dyDescent="0.3">
      <c r="A35" s="21" t="s">
        <v>49</v>
      </c>
      <c r="B35" s="19"/>
      <c r="C35" s="20"/>
      <c r="D35" s="13"/>
      <c r="E35" s="13"/>
    </row>
    <row r="36" spans="1:6" s="13" customFormat="1" x14ac:dyDescent="0.3">
      <c r="A36" s="71" t="s">
        <v>89</v>
      </c>
      <c r="B36" s="19"/>
      <c r="C36" s="20"/>
    </row>
    <row r="37" spans="1:6" s="13" customFormat="1" x14ac:dyDescent="0.3">
      <c r="A37" s="21" t="s">
        <v>50</v>
      </c>
      <c r="B37" s="19">
        <v>0</v>
      </c>
      <c r="C37" s="20">
        <v>-7.9771089999999996</v>
      </c>
    </row>
    <row r="38" spans="1:6" s="13" customFormat="1" x14ac:dyDescent="0.3">
      <c r="A38" s="21" t="s">
        <v>49</v>
      </c>
      <c r="B38" s="19"/>
      <c r="C38" s="20"/>
    </row>
    <row r="39" spans="1:6" s="13" customFormat="1" x14ac:dyDescent="0.3">
      <c r="A39" s="21" t="s">
        <v>90</v>
      </c>
      <c r="B39" s="19">
        <v>1037.934168</v>
      </c>
      <c r="C39" s="20">
        <v>-1757.4477280000001</v>
      </c>
    </row>
    <row r="40" spans="1:6" s="13" customFormat="1" x14ac:dyDescent="0.3">
      <c r="A40" s="21" t="s">
        <v>91</v>
      </c>
      <c r="B40" s="29">
        <v>48.125</v>
      </c>
      <c r="C40" s="38">
        <v>48.125</v>
      </c>
    </row>
    <row r="41" spans="1:6" s="17" customFormat="1" x14ac:dyDescent="0.3">
      <c r="A41" s="101" t="s">
        <v>92</v>
      </c>
      <c r="B41" s="127">
        <f>+B39+B40</f>
        <v>1086.059168</v>
      </c>
      <c r="C41" s="128">
        <f>+C39+C40</f>
        <v>-1709.3227280000001</v>
      </c>
    </row>
    <row r="42" spans="1:6" x14ac:dyDescent="0.3">
      <c r="C42" s="3"/>
    </row>
    <row r="43" spans="1:6" x14ac:dyDescent="0.3">
      <c r="A43" s="129" t="s">
        <v>25</v>
      </c>
    </row>
  </sheetData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3"/>
  <sheetViews>
    <sheetView showGridLines="0" zoomScaleNormal="100" zoomScaleSheetLayoutView="85" workbookViewId="0">
      <pane xSplit="1" ySplit="2" topLeftCell="B14" activePane="bottomRight" state="frozen"/>
      <selection activeCell="B7" sqref="B7"/>
      <selection pane="topRight" activeCell="B7" sqref="B7"/>
      <selection pane="bottomLeft" activeCell="B7" sqref="B7"/>
      <selection pane="bottomRight" activeCell="M5" sqref="M5"/>
    </sheetView>
  </sheetViews>
  <sheetFormatPr defaultRowHeight="14.4" x14ac:dyDescent="0.3"/>
  <cols>
    <col min="1" max="1" width="43.5546875" customWidth="1"/>
    <col min="2" max="3" width="10.44140625" customWidth="1"/>
    <col min="4" max="4" width="10.44140625" style="13" customWidth="1"/>
    <col min="5" max="6" width="10.44140625" customWidth="1"/>
    <col min="7" max="7" width="10.44140625" style="13" customWidth="1"/>
    <col min="8" max="9" width="10.44140625" customWidth="1"/>
    <col min="10" max="10" width="10.44140625" style="13" customWidth="1"/>
    <col min="11" max="11" width="10.44140625" style="17" customWidth="1"/>
    <col min="12" max="12" width="6.5546875" bestFit="1" customWidth="1"/>
  </cols>
  <sheetData>
    <row r="1" spans="1:12" s="58" customFormat="1" ht="16.5" customHeight="1" x14ac:dyDescent="0.25">
      <c r="A1" s="130" t="s">
        <v>20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2" ht="78.75" customHeight="1" x14ac:dyDescent="0.3">
      <c r="A2" s="11" t="s">
        <v>17</v>
      </c>
      <c r="B2" s="9" t="s">
        <v>0</v>
      </c>
      <c r="C2" s="9" t="s">
        <v>1</v>
      </c>
      <c r="D2" s="9" t="s">
        <v>13</v>
      </c>
      <c r="E2" s="9" t="s">
        <v>14</v>
      </c>
      <c r="F2" s="9" t="s">
        <v>2</v>
      </c>
      <c r="G2" s="9" t="s">
        <v>12</v>
      </c>
      <c r="H2" s="16" t="s">
        <v>11</v>
      </c>
      <c r="I2" s="9" t="s">
        <v>3</v>
      </c>
      <c r="J2" s="9" t="s">
        <v>15</v>
      </c>
      <c r="K2" s="16" t="s">
        <v>4</v>
      </c>
      <c r="L2" s="13"/>
    </row>
    <row r="3" spans="1:12" x14ac:dyDescent="0.3">
      <c r="A3" s="57" t="s">
        <v>93</v>
      </c>
      <c r="B3" s="31">
        <v>23.972328999999998</v>
      </c>
      <c r="C3" s="31">
        <v>1533.015723</v>
      </c>
      <c r="D3" s="31">
        <v>265.72243799999995</v>
      </c>
      <c r="E3" s="31">
        <v>-167.730031</v>
      </c>
      <c r="F3" s="31">
        <v>3569.404243</v>
      </c>
      <c r="G3" s="31">
        <v>-78.642115000000004</v>
      </c>
      <c r="H3" s="31">
        <f>SUM(B3:G3)</f>
        <v>5145.7425869999997</v>
      </c>
      <c r="I3" s="31">
        <v>1003.7099999999999</v>
      </c>
      <c r="J3" s="31">
        <v>26.955431999999995</v>
      </c>
      <c r="K3" s="31">
        <f>SUM(H3:J3)</f>
        <v>6176.4080189999995</v>
      </c>
    </row>
    <row r="4" spans="1:12" x14ac:dyDescent="0.3">
      <c r="A4" s="21" t="s">
        <v>94</v>
      </c>
      <c r="B4" s="22">
        <v>0</v>
      </c>
      <c r="C4" s="22">
        <v>0</v>
      </c>
      <c r="D4" s="22">
        <v>0</v>
      </c>
      <c r="E4" s="22">
        <v>0</v>
      </c>
      <c r="F4" s="22">
        <v>1086.055147</v>
      </c>
      <c r="G4" s="22">
        <v>0</v>
      </c>
      <c r="H4" s="22">
        <f t="shared" ref="H4:H15" si="0">SUM(B4:G4)</f>
        <v>1086.055147</v>
      </c>
      <c r="I4" s="22">
        <v>0</v>
      </c>
      <c r="J4" s="22">
        <v>-0.39100299999999999</v>
      </c>
      <c r="K4" s="22">
        <f t="shared" ref="K4:K15" si="1">SUM(H4:J4)</f>
        <v>1085.6641440000001</v>
      </c>
    </row>
    <row r="5" spans="1:12" x14ac:dyDescent="0.3">
      <c r="A5" s="21" t="s">
        <v>95</v>
      </c>
      <c r="B5" s="22">
        <v>0</v>
      </c>
      <c r="C5" s="22">
        <v>0</v>
      </c>
      <c r="D5" s="22">
        <v>116.92028900000004</v>
      </c>
      <c r="E5" s="22">
        <v>-120.495746</v>
      </c>
      <c r="F5" s="22">
        <v>64.941296000000023</v>
      </c>
      <c r="G5" s="22">
        <v>0</v>
      </c>
      <c r="H5" s="22">
        <f t="shared" si="0"/>
        <v>61.365839000000065</v>
      </c>
      <c r="I5" s="22">
        <v>0</v>
      </c>
      <c r="J5" s="22">
        <v>0</v>
      </c>
      <c r="K5" s="22">
        <f t="shared" si="1"/>
        <v>61.365839000000065</v>
      </c>
    </row>
    <row r="6" spans="1:12" x14ac:dyDescent="0.3">
      <c r="A6" s="55" t="s">
        <v>96</v>
      </c>
      <c r="B6" s="23">
        <f>+B4+B5</f>
        <v>0</v>
      </c>
      <c r="C6" s="23">
        <f t="shared" ref="C6:J6" si="2">+C4+C5</f>
        <v>0</v>
      </c>
      <c r="D6" s="23">
        <f t="shared" si="2"/>
        <v>116.92028900000004</v>
      </c>
      <c r="E6" s="23">
        <f t="shared" si="2"/>
        <v>-120.495746</v>
      </c>
      <c r="F6" s="23">
        <f t="shared" si="2"/>
        <v>1150.996443</v>
      </c>
      <c r="G6" s="23">
        <f t="shared" si="2"/>
        <v>0</v>
      </c>
      <c r="H6" s="23">
        <f t="shared" si="0"/>
        <v>1147.4209860000001</v>
      </c>
      <c r="I6" s="23">
        <f t="shared" si="2"/>
        <v>0</v>
      </c>
      <c r="J6" s="23">
        <f t="shared" si="2"/>
        <v>-0.39100299999999999</v>
      </c>
      <c r="K6" s="23">
        <f t="shared" si="1"/>
        <v>1147.0299830000001</v>
      </c>
    </row>
    <row r="7" spans="1:12" x14ac:dyDescent="0.3"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12" x14ac:dyDescent="0.3">
      <c r="A8" s="61" t="s">
        <v>97</v>
      </c>
      <c r="B8" s="22">
        <v>0</v>
      </c>
      <c r="C8" s="22">
        <v>0</v>
      </c>
      <c r="D8" s="22">
        <v>0</v>
      </c>
      <c r="E8" s="22">
        <v>0</v>
      </c>
      <c r="F8" s="22">
        <v>-482.19409999999999</v>
      </c>
      <c r="G8" s="22">
        <v>0</v>
      </c>
      <c r="H8" s="22">
        <f t="shared" si="0"/>
        <v>-482.19409999999999</v>
      </c>
      <c r="I8" s="22">
        <v>0</v>
      </c>
      <c r="J8" s="22">
        <v>-1.624938</v>
      </c>
      <c r="K8" s="22">
        <f t="shared" si="1"/>
        <v>-483.81903799999998</v>
      </c>
    </row>
    <row r="9" spans="1:12" x14ac:dyDescent="0.3">
      <c r="A9" s="61" t="s">
        <v>98</v>
      </c>
      <c r="B9" s="22">
        <v>0</v>
      </c>
      <c r="C9" s="22">
        <v>0</v>
      </c>
      <c r="D9" s="22">
        <v>0</v>
      </c>
      <c r="E9" s="22">
        <v>0</v>
      </c>
      <c r="F9" s="22">
        <v>-48.125</v>
      </c>
      <c r="G9" s="22">
        <v>0</v>
      </c>
      <c r="H9" s="22">
        <f t="shared" si="0"/>
        <v>-48.125</v>
      </c>
      <c r="I9" s="22">
        <v>0</v>
      </c>
      <c r="J9" s="22">
        <v>0</v>
      </c>
      <c r="K9" s="22">
        <f t="shared" si="1"/>
        <v>-48.125</v>
      </c>
    </row>
    <row r="10" spans="1:12" x14ac:dyDescent="0.3">
      <c r="A10" s="61" t="s">
        <v>99</v>
      </c>
      <c r="B10" s="22">
        <v>0</v>
      </c>
      <c r="C10" s="22">
        <v>0</v>
      </c>
      <c r="D10" s="22">
        <v>0</v>
      </c>
      <c r="E10" s="22">
        <v>0</v>
      </c>
      <c r="F10" s="22">
        <v>-1.0154909999999999</v>
      </c>
      <c r="G10" s="22">
        <v>-3.6253089999999997</v>
      </c>
      <c r="H10" s="22">
        <f t="shared" si="0"/>
        <v>-4.6407999999999996</v>
      </c>
      <c r="I10" s="22">
        <v>0</v>
      </c>
      <c r="J10" s="22">
        <v>0</v>
      </c>
      <c r="K10" s="22">
        <f t="shared" si="1"/>
        <v>-4.6407999999999996</v>
      </c>
    </row>
    <row r="11" spans="1:12" s="13" customFormat="1" x14ac:dyDescent="0.3">
      <c r="A11" s="61" t="s">
        <v>100</v>
      </c>
      <c r="B11" s="22">
        <v>9.839995</v>
      </c>
      <c r="C11" s="22">
        <v>2537.1748969999999</v>
      </c>
      <c r="D11" s="22">
        <v>0</v>
      </c>
      <c r="E11" s="22">
        <v>0</v>
      </c>
      <c r="F11" s="22">
        <v>-40.159256999999997</v>
      </c>
      <c r="G11" s="22">
        <v>75.085866999999993</v>
      </c>
      <c r="H11" s="22">
        <f t="shared" si="0"/>
        <v>2581.9415019999997</v>
      </c>
      <c r="I11" s="22">
        <v>0</v>
      </c>
      <c r="J11" s="22">
        <v>2.4202630000000003</v>
      </c>
      <c r="K11" s="22">
        <f t="shared" si="1"/>
        <v>2584.3617649999997</v>
      </c>
    </row>
    <row r="12" spans="1:12" x14ac:dyDescent="0.3">
      <c r="A12" s="61" t="s">
        <v>101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f t="shared" si="0"/>
        <v>0</v>
      </c>
      <c r="I12" s="22">
        <v>0</v>
      </c>
      <c r="J12" s="22">
        <v>14.101973000000001</v>
      </c>
      <c r="K12" s="22">
        <f t="shared" si="1"/>
        <v>14.101973000000001</v>
      </c>
    </row>
    <row r="13" spans="1:12" s="13" customFormat="1" x14ac:dyDescent="0.3">
      <c r="A13" s="61" t="s">
        <v>102</v>
      </c>
      <c r="B13" s="22">
        <v>0</v>
      </c>
      <c r="C13" s="22">
        <v>0</v>
      </c>
      <c r="D13" s="22">
        <v>0</v>
      </c>
      <c r="E13" s="22">
        <v>0</v>
      </c>
      <c r="F13" s="22">
        <v>-1.5601259999981529</v>
      </c>
      <c r="G13" s="22">
        <v>0</v>
      </c>
      <c r="H13" s="22">
        <f t="shared" si="0"/>
        <v>-1.5601259999981529</v>
      </c>
      <c r="I13" s="22">
        <v>0</v>
      </c>
      <c r="J13" s="22">
        <v>-6.665</v>
      </c>
      <c r="K13" s="22">
        <f t="shared" si="1"/>
        <v>-8.2251259999981521</v>
      </c>
    </row>
    <row r="14" spans="1:12" s="13" customFormat="1" ht="15" thickBot="1" x14ac:dyDescent="0.35">
      <c r="A14" s="7"/>
      <c r="B14" s="22"/>
      <c r="C14" s="22"/>
      <c r="D14" s="22"/>
      <c r="E14" s="22"/>
      <c r="F14" s="22"/>
      <c r="G14" s="22"/>
      <c r="H14" s="22"/>
      <c r="I14" s="22"/>
      <c r="J14" s="22"/>
      <c r="K14" s="22"/>
    </row>
    <row r="15" spans="1:12" ht="15" thickTop="1" x14ac:dyDescent="0.3">
      <c r="A15" s="63" t="s">
        <v>103</v>
      </c>
      <c r="B15" s="24">
        <f t="shared" ref="B15:G15" si="3">+B3+SUM(B6:B13)</f>
        <v>33.812323999999997</v>
      </c>
      <c r="C15" s="24">
        <f t="shared" si="3"/>
        <v>4070.1906199999999</v>
      </c>
      <c r="D15" s="24">
        <f t="shared" si="3"/>
        <v>382.64272699999998</v>
      </c>
      <c r="E15" s="24">
        <f t="shared" si="3"/>
        <v>-288.22577699999999</v>
      </c>
      <c r="F15" s="24">
        <f t="shared" si="3"/>
        <v>4147.3467120000023</v>
      </c>
      <c r="G15" s="24">
        <f t="shared" si="3"/>
        <v>-7.1815570000000122</v>
      </c>
      <c r="H15" s="24">
        <f t="shared" si="0"/>
        <v>8338.585049000003</v>
      </c>
      <c r="I15" s="24">
        <f>+I3+SUM(I6:I13)</f>
        <v>1003.7099999999999</v>
      </c>
      <c r="J15" s="24">
        <f>+J3+SUM(J6:J13)</f>
        <v>34.796726999999997</v>
      </c>
      <c r="K15" s="24">
        <f t="shared" si="1"/>
        <v>9377.0917760000029</v>
      </c>
    </row>
    <row r="16" spans="1:12" x14ac:dyDescent="0.3">
      <c r="B16" s="78"/>
      <c r="C16" s="78"/>
      <c r="D16" s="78"/>
      <c r="E16" s="78"/>
      <c r="F16" s="78"/>
      <c r="G16" s="78"/>
      <c r="H16" s="78"/>
      <c r="I16" s="78"/>
      <c r="J16" s="78"/>
      <c r="K16" s="78"/>
    </row>
    <row r="17" spans="1:13" s="13" customFormat="1" x14ac:dyDescent="0.3">
      <c r="A17" s="74"/>
      <c r="B17" s="78"/>
      <c r="C17" s="78"/>
      <c r="D17" s="78"/>
      <c r="E17" s="78"/>
      <c r="F17" s="78"/>
      <c r="G17" s="78"/>
      <c r="H17" s="78"/>
      <c r="I17" s="78"/>
      <c r="J17" s="78"/>
      <c r="K17" s="78"/>
    </row>
    <row r="18" spans="1:13" s="18" customFormat="1" x14ac:dyDescent="0.3">
      <c r="A18" s="57" t="s">
        <v>104</v>
      </c>
      <c r="B18" s="28">
        <v>22</v>
      </c>
      <c r="C18" s="28">
        <v>956</v>
      </c>
      <c r="D18" s="28">
        <v>1461</v>
      </c>
      <c r="E18" s="28">
        <v>-1055</v>
      </c>
      <c r="F18" s="28">
        <v>5061</v>
      </c>
      <c r="G18" s="28">
        <v>-83</v>
      </c>
      <c r="H18" s="28">
        <v>6363</v>
      </c>
      <c r="I18" s="28">
        <v>1003.81</v>
      </c>
      <c r="J18" s="28">
        <v>18</v>
      </c>
      <c r="K18" s="28">
        <f>SUM(H18:J18)</f>
        <v>7384.8099999999995</v>
      </c>
      <c r="M18" s="170"/>
    </row>
    <row r="19" spans="1:13" s="13" customFormat="1" x14ac:dyDescent="0.3">
      <c r="A19" s="21" t="s">
        <v>105</v>
      </c>
      <c r="B19" s="76">
        <v>0</v>
      </c>
      <c r="C19" s="76">
        <v>0</v>
      </c>
      <c r="D19" s="76">
        <v>-744</v>
      </c>
      <c r="E19" s="76">
        <v>0</v>
      </c>
      <c r="F19" s="76">
        <v>552</v>
      </c>
      <c r="G19" s="76">
        <v>0</v>
      </c>
      <c r="H19" s="76">
        <v>-193</v>
      </c>
      <c r="I19" s="76">
        <v>0</v>
      </c>
      <c r="J19" s="76">
        <v>0</v>
      </c>
      <c r="K19" s="76">
        <f t="shared" ref="K19:K31" si="4">SUM(H19:J19)</f>
        <v>-193</v>
      </c>
      <c r="M19" s="170"/>
    </row>
    <row r="20" spans="1:13" s="18" customFormat="1" x14ac:dyDescent="0.3">
      <c r="A20" s="57" t="s">
        <v>106</v>
      </c>
      <c r="B20" s="28">
        <f>SUM(B18:B19)</f>
        <v>22</v>
      </c>
      <c r="C20" s="28">
        <f t="shared" ref="C20:J20" si="5">SUM(C18:C19)</f>
        <v>956</v>
      </c>
      <c r="D20" s="28">
        <f t="shared" si="5"/>
        <v>717</v>
      </c>
      <c r="E20" s="28">
        <f t="shared" si="5"/>
        <v>-1055</v>
      </c>
      <c r="F20" s="28">
        <f t="shared" si="5"/>
        <v>5613</v>
      </c>
      <c r="G20" s="28">
        <f t="shared" si="5"/>
        <v>-83</v>
      </c>
      <c r="H20" s="28">
        <f t="shared" si="5"/>
        <v>6170</v>
      </c>
      <c r="I20" s="28">
        <f t="shared" si="5"/>
        <v>1003.81</v>
      </c>
      <c r="J20" s="28">
        <f t="shared" si="5"/>
        <v>18</v>
      </c>
      <c r="K20" s="28">
        <f t="shared" si="4"/>
        <v>7191.8099999999995</v>
      </c>
      <c r="M20" s="170"/>
    </row>
    <row r="21" spans="1:13" x14ac:dyDescent="0.3">
      <c r="A21" s="21" t="s">
        <v>94</v>
      </c>
      <c r="B21" s="2">
        <v>0</v>
      </c>
      <c r="C21" s="2">
        <v>0</v>
      </c>
      <c r="D21" s="2">
        <v>0</v>
      </c>
      <c r="E21" s="2">
        <v>0</v>
      </c>
      <c r="F21" s="2">
        <v>-1709.325286</v>
      </c>
      <c r="G21" s="2">
        <v>0</v>
      </c>
      <c r="H21" s="2">
        <f>SUM(B21:G21)</f>
        <v>-1709.325286</v>
      </c>
      <c r="I21" s="2">
        <v>0</v>
      </c>
      <c r="J21" s="2">
        <v>-7.9771090000000004</v>
      </c>
      <c r="K21" s="2">
        <f t="shared" si="4"/>
        <v>-1717.3023949999999</v>
      </c>
      <c r="L21" s="13"/>
      <c r="M21" s="170"/>
    </row>
    <row r="22" spans="1:13" x14ac:dyDescent="0.3">
      <c r="A22" s="21" t="s">
        <v>95</v>
      </c>
      <c r="B22" s="2">
        <v>0</v>
      </c>
      <c r="C22" s="2">
        <v>0</v>
      </c>
      <c r="D22" s="2">
        <v>-450.80220700000001</v>
      </c>
      <c r="E22" s="2">
        <v>886.85769199999993</v>
      </c>
      <c r="F22" s="2">
        <v>126.105135</v>
      </c>
      <c r="G22" s="2">
        <v>0</v>
      </c>
      <c r="H22" s="2">
        <f t="shared" ref="H22:H29" si="6">SUM(B22:G22)</f>
        <v>562.16061999999988</v>
      </c>
      <c r="I22" s="2">
        <v>0</v>
      </c>
      <c r="J22" s="2">
        <v>0</v>
      </c>
      <c r="K22" s="2">
        <f t="shared" si="4"/>
        <v>562.16061999999988</v>
      </c>
      <c r="L22" s="13"/>
      <c r="M22" s="170"/>
    </row>
    <row r="23" spans="1:13" s="17" customFormat="1" x14ac:dyDescent="0.3">
      <c r="A23" s="55" t="s">
        <v>96</v>
      </c>
      <c r="B23" s="6">
        <f>+B21+B22</f>
        <v>0</v>
      </c>
      <c r="C23" s="6">
        <f t="shared" ref="C23:J23" si="7">+C21+C22</f>
        <v>0</v>
      </c>
      <c r="D23" s="6">
        <f t="shared" si="7"/>
        <v>-450.80220700000001</v>
      </c>
      <c r="E23" s="6">
        <f t="shared" si="7"/>
        <v>886.85769199999993</v>
      </c>
      <c r="F23" s="6">
        <f t="shared" si="7"/>
        <v>-1583.220151</v>
      </c>
      <c r="G23" s="6">
        <f t="shared" si="7"/>
        <v>0</v>
      </c>
      <c r="H23" s="6">
        <f t="shared" si="6"/>
        <v>-1147.1646660000001</v>
      </c>
      <c r="I23" s="6">
        <f t="shared" si="7"/>
        <v>0</v>
      </c>
      <c r="J23" s="6">
        <f t="shared" si="7"/>
        <v>-7.9771090000000004</v>
      </c>
      <c r="K23" s="6">
        <f t="shared" si="4"/>
        <v>-1155.1417750000001</v>
      </c>
      <c r="M23" s="170"/>
    </row>
    <row r="24" spans="1:13" x14ac:dyDescent="0.3">
      <c r="B24" s="2"/>
      <c r="C24" s="2"/>
      <c r="D24" s="2"/>
      <c r="E24" s="2"/>
      <c r="F24" s="2"/>
      <c r="G24" s="2"/>
      <c r="H24" s="5"/>
      <c r="I24" s="28"/>
      <c r="J24" s="28"/>
      <c r="K24" s="28"/>
      <c r="L24" s="13"/>
      <c r="M24" s="170"/>
    </row>
    <row r="25" spans="1:13" s="13" customFormat="1" ht="15.75" customHeight="1" x14ac:dyDescent="0.3">
      <c r="A25" s="61" t="s">
        <v>97</v>
      </c>
      <c r="B25" s="2">
        <v>0</v>
      </c>
      <c r="C25" s="2">
        <v>0</v>
      </c>
      <c r="D25" s="2">
        <v>0</v>
      </c>
      <c r="E25" s="2">
        <v>0</v>
      </c>
      <c r="F25" s="2">
        <v>-345.93455899999998</v>
      </c>
      <c r="G25" s="2">
        <v>0</v>
      </c>
      <c r="H25" s="2">
        <f t="shared" si="6"/>
        <v>-345.93455899999998</v>
      </c>
      <c r="I25" s="2">
        <v>0</v>
      </c>
      <c r="J25" s="2">
        <v>-1.1006629999999999</v>
      </c>
      <c r="K25" s="2">
        <f t="shared" si="4"/>
        <v>-347.03522199999998</v>
      </c>
      <c r="M25" s="170"/>
    </row>
    <row r="26" spans="1:13" s="13" customFormat="1" ht="15.75" customHeight="1" x14ac:dyDescent="0.3">
      <c r="A26" s="61" t="s">
        <v>98</v>
      </c>
      <c r="B26" s="2">
        <v>0</v>
      </c>
      <c r="C26" s="2">
        <v>0</v>
      </c>
      <c r="D26" s="2">
        <v>0</v>
      </c>
      <c r="E26" s="2">
        <v>0</v>
      </c>
      <c r="F26" s="2">
        <v>-48.125</v>
      </c>
      <c r="G26" s="2">
        <v>0</v>
      </c>
      <c r="H26" s="2">
        <f t="shared" si="6"/>
        <v>-48.125</v>
      </c>
      <c r="I26" s="2">
        <v>0</v>
      </c>
      <c r="J26" s="2">
        <v>0</v>
      </c>
      <c r="K26" s="2">
        <f t="shared" si="4"/>
        <v>-48.125</v>
      </c>
      <c r="M26" s="170"/>
    </row>
    <row r="27" spans="1:13" s="13" customFormat="1" ht="15.75" customHeight="1" x14ac:dyDescent="0.3">
      <c r="A27" s="61" t="s">
        <v>107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-70.784226000000004</v>
      </c>
      <c r="H27" s="2">
        <f t="shared" si="6"/>
        <v>-70.784226000000004</v>
      </c>
      <c r="I27" s="2">
        <v>0</v>
      </c>
      <c r="J27" s="2">
        <v>0</v>
      </c>
      <c r="K27" s="2">
        <f t="shared" si="4"/>
        <v>-70.784226000000004</v>
      </c>
      <c r="M27" s="170"/>
    </row>
    <row r="28" spans="1:13" s="13" customFormat="1" ht="15.75" customHeight="1" x14ac:dyDescent="0.3">
      <c r="A28" s="61" t="s">
        <v>100</v>
      </c>
      <c r="B28" s="2">
        <v>1.8831779999999998</v>
      </c>
      <c r="C28" s="2">
        <v>577.34418300000004</v>
      </c>
      <c r="D28" s="2">
        <v>0</v>
      </c>
      <c r="E28" s="2">
        <v>0</v>
      </c>
      <c r="F28" s="2">
        <v>-67.987453000000002</v>
      </c>
      <c r="G28" s="2">
        <v>74.931019000000006</v>
      </c>
      <c r="H28" s="2">
        <f t="shared" si="6"/>
        <v>586.17092700000012</v>
      </c>
      <c r="I28" s="2">
        <v>0</v>
      </c>
      <c r="J28" s="2">
        <v>17.682822999999999</v>
      </c>
      <c r="K28" s="2">
        <f t="shared" si="4"/>
        <v>603.8537500000001</v>
      </c>
      <c r="M28" s="170"/>
    </row>
    <row r="29" spans="1:13" s="13" customFormat="1" ht="15.75" customHeight="1" x14ac:dyDescent="0.3">
      <c r="A29" s="61" t="s">
        <v>102</v>
      </c>
      <c r="B29" s="2">
        <v>0</v>
      </c>
      <c r="C29" s="2">
        <v>0</v>
      </c>
      <c r="D29" s="2">
        <v>0</v>
      </c>
      <c r="E29" s="2">
        <v>0</v>
      </c>
      <c r="F29" s="2">
        <v>1.602849000000528</v>
      </c>
      <c r="G29" s="2">
        <v>0</v>
      </c>
      <c r="H29" s="2">
        <f t="shared" si="6"/>
        <v>1.602849000000528</v>
      </c>
      <c r="I29" s="2">
        <v>0</v>
      </c>
      <c r="J29" s="2">
        <v>0</v>
      </c>
      <c r="K29" s="2">
        <f t="shared" si="4"/>
        <v>1.602849000000528</v>
      </c>
      <c r="M29" s="170"/>
    </row>
    <row r="30" spans="1:13" s="13" customFormat="1" ht="15" thickBot="1" x14ac:dyDescent="0.35">
      <c r="B30" s="2"/>
      <c r="C30" s="2"/>
      <c r="D30" s="2"/>
      <c r="E30" s="2"/>
      <c r="F30" s="2"/>
      <c r="G30" s="2"/>
      <c r="H30" s="28"/>
      <c r="I30" s="28"/>
      <c r="J30" s="28"/>
      <c r="K30" s="28"/>
      <c r="M30" s="170"/>
    </row>
    <row r="31" spans="1:13" ht="15" thickTop="1" x14ac:dyDescent="0.3">
      <c r="A31" s="62" t="s">
        <v>108</v>
      </c>
      <c r="B31" s="10">
        <f>SUM(B20,B23:B29)</f>
        <v>23.883178000000001</v>
      </c>
      <c r="C31" s="10">
        <f t="shared" ref="C31:J31" si="8">SUM(C20,C23:C29)</f>
        <v>1533.3441830000002</v>
      </c>
      <c r="D31" s="10">
        <f t="shared" si="8"/>
        <v>266.19779299999999</v>
      </c>
      <c r="E31" s="10">
        <f t="shared" si="8"/>
        <v>-168.14230800000007</v>
      </c>
      <c r="F31" s="10">
        <f t="shared" si="8"/>
        <v>3569.3356860000004</v>
      </c>
      <c r="G31" s="10">
        <f t="shared" si="8"/>
        <v>-78.853206999999983</v>
      </c>
      <c r="H31" s="10">
        <f t="shared" si="8"/>
        <v>5145.7653250000003</v>
      </c>
      <c r="I31" s="10">
        <f t="shared" si="8"/>
        <v>1003.81</v>
      </c>
      <c r="J31" s="10">
        <f t="shared" si="8"/>
        <v>26.605051</v>
      </c>
      <c r="K31" s="10">
        <f t="shared" si="4"/>
        <v>6176.1803759999993</v>
      </c>
      <c r="L31" s="13"/>
      <c r="M31" s="170"/>
    </row>
    <row r="32" spans="1:13" s="13" customFormat="1" x14ac:dyDescent="0.3">
      <c r="A32" s="39"/>
      <c r="B32" s="77"/>
      <c r="C32" s="77"/>
      <c r="D32" s="77"/>
      <c r="E32" s="77"/>
      <c r="F32" s="77"/>
      <c r="G32" s="77"/>
      <c r="H32" s="77"/>
      <c r="I32" s="77"/>
      <c r="J32" s="77"/>
      <c r="K32" s="77"/>
      <c r="M32" s="33"/>
    </row>
    <row r="33" spans="2:11" x14ac:dyDescent="0.3">
      <c r="B33" s="126"/>
      <c r="C33" s="126"/>
      <c r="D33" s="126"/>
      <c r="E33" s="126"/>
      <c r="F33" s="126"/>
      <c r="G33" s="126"/>
      <c r="H33" s="126"/>
      <c r="I33" s="126"/>
      <c r="J33" s="126"/>
      <c r="K33" s="126"/>
    </row>
  </sheetData>
  <pageMargins left="0.7" right="0.7" top="0.75" bottom="0.75" header="0.3" footer="0.3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78"/>
  <sheetViews>
    <sheetView showGridLines="0" tabSelected="1" topLeftCell="A40" zoomScaleNormal="100" zoomScaleSheetLayoutView="85" workbookViewId="0">
      <selection activeCell="G52" sqref="G52"/>
    </sheetView>
  </sheetViews>
  <sheetFormatPr defaultColWidth="9.109375" defaultRowHeight="14.4" x14ac:dyDescent="0.3"/>
  <cols>
    <col min="1" max="1" width="58.109375" style="13" customWidth="1"/>
    <col min="2" max="9" width="12.33203125" style="13" customWidth="1"/>
    <col min="10" max="10" width="9.109375" style="13"/>
    <col min="11" max="11" width="10.44140625" style="13" bestFit="1" customWidth="1"/>
    <col min="12" max="16384" width="9.109375" style="13"/>
  </cols>
  <sheetData>
    <row r="1" spans="1:12" s="58" customFormat="1" ht="16.5" customHeight="1" x14ac:dyDescent="0.25">
      <c r="A1" s="151" t="s">
        <v>21</v>
      </c>
      <c r="B1" s="152"/>
      <c r="C1" s="152"/>
      <c r="D1" s="152"/>
      <c r="E1" s="152"/>
      <c r="F1" s="152"/>
      <c r="G1" s="152"/>
      <c r="H1" s="153"/>
      <c r="I1" s="153"/>
    </row>
    <row r="2" spans="1:12" ht="69" customHeight="1" x14ac:dyDescent="0.3">
      <c r="A2" s="11" t="s">
        <v>28</v>
      </c>
      <c r="B2" s="15" t="s">
        <v>5</v>
      </c>
      <c r="C2" s="135" t="s">
        <v>6</v>
      </c>
      <c r="D2" s="15" t="s">
        <v>23</v>
      </c>
      <c r="E2" s="15" t="s">
        <v>29</v>
      </c>
      <c r="F2" s="15" t="s">
        <v>7</v>
      </c>
      <c r="G2" s="15" t="s">
        <v>8</v>
      </c>
      <c r="H2" s="135" t="s">
        <v>9</v>
      </c>
      <c r="I2" s="15" t="s">
        <v>10</v>
      </c>
    </row>
    <row r="3" spans="1:12" x14ac:dyDescent="0.3">
      <c r="A3" s="53" t="s">
        <v>35</v>
      </c>
      <c r="B3" s="41">
        <v>35.971590999999997</v>
      </c>
      <c r="C3" s="136">
        <v>106.81975199999999</v>
      </c>
      <c r="D3" s="41">
        <v>101.54429399999999</v>
      </c>
      <c r="E3" s="41">
        <v>27.728010999999999</v>
      </c>
      <c r="F3" s="41">
        <v>376.88436999999999</v>
      </c>
      <c r="G3" s="41">
        <v>0</v>
      </c>
      <c r="H3" s="136">
        <v>0</v>
      </c>
      <c r="I3" s="41">
        <v>648.94801600000005</v>
      </c>
      <c r="K3" s="14"/>
      <c r="L3" s="14"/>
    </row>
    <row r="4" spans="1:12" x14ac:dyDescent="0.3">
      <c r="A4" s="53" t="s">
        <v>36</v>
      </c>
      <c r="B4" s="41">
        <v>4.1028000000000002E-2</v>
      </c>
      <c r="C4" s="136">
        <v>632.21665199999995</v>
      </c>
      <c r="D4" s="41">
        <v>0</v>
      </c>
      <c r="E4" s="41">
        <v>0</v>
      </c>
      <c r="F4" s="41">
        <v>30.451924999999999</v>
      </c>
      <c r="G4" s="41">
        <v>281.89469000000003</v>
      </c>
      <c r="H4" s="136">
        <v>-212.44493600000001</v>
      </c>
      <c r="I4" s="41">
        <v>732.15935899999999</v>
      </c>
      <c r="K4" s="14"/>
      <c r="L4" s="14"/>
    </row>
    <row r="5" spans="1:12" x14ac:dyDescent="0.3">
      <c r="A5" s="21" t="s">
        <v>37</v>
      </c>
      <c r="B5" s="41">
        <v>50.259957999999997</v>
      </c>
      <c r="C5" s="136">
        <v>3001.2329159999999</v>
      </c>
      <c r="D5" s="41">
        <v>0</v>
      </c>
      <c r="E5" s="41">
        <v>0</v>
      </c>
      <c r="F5" s="41">
        <v>0</v>
      </c>
      <c r="G5" s="41">
        <v>0</v>
      </c>
      <c r="H5" s="136">
        <v>0</v>
      </c>
      <c r="I5" s="41">
        <v>3051.492874</v>
      </c>
      <c r="K5" s="14"/>
      <c r="L5" s="14"/>
    </row>
    <row r="6" spans="1:12" x14ac:dyDescent="0.3">
      <c r="A6" s="21" t="s">
        <v>38</v>
      </c>
      <c r="B6" s="41">
        <v>9.9999999999999995E-7</v>
      </c>
      <c r="C6" s="136">
        <v>214.692001</v>
      </c>
      <c r="D6" s="41">
        <v>0</v>
      </c>
      <c r="E6" s="41">
        <v>0</v>
      </c>
      <c r="F6" s="41">
        <v>12.098482000000001</v>
      </c>
      <c r="G6" s="41">
        <v>71.153118000000006</v>
      </c>
      <c r="H6" s="136">
        <v>0</v>
      </c>
      <c r="I6" s="41">
        <v>297.943602</v>
      </c>
      <c r="K6" s="14"/>
      <c r="L6" s="14"/>
    </row>
    <row r="7" spans="1:12" x14ac:dyDescent="0.3">
      <c r="A7" s="54" t="s">
        <v>39</v>
      </c>
      <c r="B7" s="41">
        <v>9946.9845609999993</v>
      </c>
      <c r="C7" s="136">
        <v>66978.792984999993</v>
      </c>
      <c r="D7" s="41">
        <v>2687.038294</v>
      </c>
      <c r="E7" s="41">
        <v>13159.347481000001</v>
      </c>
      <c r="F7" s="41">
        <v>11.381208000000001</v>
      </c>
      <c r="G7" s="41">
        <v>1056.7226049999999</v>
      </c>
      <c r="H7" s="136">
        <v>-1373.8953769999998</v>
      </c>
      <c r="I7" s="41">
        <v>92466.371757000001</v>
      </c>
      <c r="K7" s="14"/>
      <c r="L7" s="14"/>
    </row>
    <row r="8" spans="1:12" x14ac:dyDescent="0.3">
      <c r="A8" s="54" t="s">
        <v>109</v>
      </c>
      <c r="B8" s="41">
        <v>0</v>
      </c>
      <c r="C8" s="136">
        <v>30352.312879000001</v>
      </c>
      <c r="D8" s="41">
        <v>0</v>
      </c>
      <c r="E8" s="41">
        <v>0</v>
      </c>
      <c r="F8" s="41">
        <v>0</v>
      </c>
      <c r="G8" s="41">
        <v>0</v>
      </c>
      <c r="H8" s="136">
        <v>0</v>
      </c>
      <c r="I8" s="41">
        <v>30352.312879000001</v>
      </c>
      <c r="K8" s="14"/>
      <c r="L8" s="14"/>
    </row>
    <row r="9" spans="1:12" x14ac:dyDescent="0.3">
      <c r="A9" s="54" t="s">
        <v>41</v>
      </c>
      <c r="B9" s="41">
        <v>76.422523999999996</v>
      </c>
      <c r="C9" s="136">
        <v>11236.655143</v>
      </c>
      <c r="D9" s="41">
        <v>309.098071</v>
      </c>
      <c r="E9" s="41">
        <v>1285.1577150000001</v>
      </c>
      <c r="F9" s="41">
        <v>0</v>
      </c>
      <c r="G9" s="41">
        <v>0</v>
      </c>
      <c r="H9" s="136">
        <v>0</v>
      </c>
      <c r="I9" s="41">
        <v>12907.333452999999</v>
      </c>
      <c r="K9" s="14"/>
      <c r="L9" s="14"/>
    </row>
    <row r="10" spans="1:12" x14ac:dyDescent="0.3">
      <c r="A10" s="54" t="s">
        <v>42</v>
      </c>
      <c r="B10" s="41">
        <v>-3.0000000000000001E-6</v>
      </c>
      <c r="C10" s="136">
        <v>967.70335599999999</v>
      </c>
      <c r="D10" s="41">
        <v>0</v>
      </c>
      <c r="E10" s="41">
        <v>0</v>
      </c>
      <c r="F10" s="41">
        <v>0</v>
      </c>
      <c r="G10" s="41">
        <v>0</v>
      </c>
      <c r="H10" s="136">
        <v>-331.98759999999999</v>
      </c>
      <c r="I10" s="41">
        <v>635.71575600000006</v>
      </c>
      <c r="K10" s="14"/>
      <c r="L10" s="14"/>
    </row>
    <row r="11" spans="1:12" x14ac:dyDescent="0.3">
      <c r="A11" s="53" t="s">
        <v>43</v>
      </c>
      <c r="B11" s="41">
        <v>283.76971500000002</v>
      </c>
      <c r="C11" s="136">
        <v>217.26903200000001</v>
      </c>
      <c r="D11" s="41">
        <v>0</v>
      </c>
      <c r="E11" s="41">
        <v>0</v>
      </c>
      <c r="F11" s="41">
        <v>0</v>
      </c>
      <c r="G11" s="41">
        <v>0</v>
      </c>
      <c r="H11" s="136">
        <v>0</v>
      </c>
      <c r="I11" s="41">
        <v>501.038747</v>
      </c>
      <c r="K11" s="14"/>
      <c r="L11" s="14"/>
    </row>
    <row r="12" spans="1:12" x14ac:dyDescent="0.3">
      <c r="A12" s="53" t="s">
        <v>44</v>
      </c>
      <c r="B12" s="41">
        <v>104.713729</v>
      </c>
      <c r="C12" s="136">
        <v>768.97348299999999</v>
      </c>
      <c r="D12" s="41">
        <v>240.99363199999999</v>
      </c>
      <c r="E12" s="41">
        <v>123.13324299999999</v>
      </c>
      <c r="F12" s="41">
        <v>252.188008</v>
      </c>
      <c r="G12" s="41">
        <v>5770.7405360000002</v>
      </c>
      <c r="H12" s="136">
        <v>-5996.0579090000001</v>
      </c>
      <c r="I12" s="41">
        <v>1264.684722</v>
      </c>
      <c r="K12" s="14"/>
      <c r="L12" s="14"/>
    </row>
    <row r="13" spans="1:12" x14ac:dyDescent="0.3">
      <c r="A13" s="53" t="s">
        <v>45</v>
      </c>
      <c r="B13" s="84">
        <v>190.73749799999999</v>
      </c>
      <c r="C13" s="137">
        <v>4654.3350790000004</v>
      </c>
      <c r="D13" s="84">
        <v>253.80046999999999</v>
      </c>
      <c r="E13" s="84">
        <v>2593.7193699999998</v>
      </c>
      <c r="F13" s="84">
        <v>80.615972999999997</v>
      </c>
      <c r="G13" s="84">
        <v>192.78097</v>
      </c>
      <c r="H13" s="137">
        <v>0</v>
      </c>
      <c r="I13" s="84">
        <v>7965.9893599999996</v>
      </c>
      <c r="K13" s="14"/>
      <c r="L13" s="14"/>
    </row>
    <row r="14" spans="1:12" s="17" customFormat="1" x14ac:dyDescent="0.3">
      <c r="A14" s="111" t="s">
        <v>46</v>
      </c>
      <c r="B14" s="79">
        <f>SUM(B3:B13)</f>
        <v>10688.900602</v>
      </c>
      <c r="C14" s="138">
        <f>SUM(C3:C13)</f>
        <v>119131.00327799997</v>
      </c>
      <c r="D14" s="79">
        <f>SUM(D3:D13)</f>
        <v>3592.4747609999999</v>
      </c>
      <c r="E14" s="79">
        <f t="shared" ref="E14:G14" si="0">SUM(E3:E13)</f>
        <v>17189.08582</v>
      </c>
      <c r="F14" s="79">
        <f t="shared" si="0"/>
        <v>763.61996599999998</v>
      </c>
      <c r="G14" s="79">
        <f t="shared" si="0"/>
        <v>7373.2919190000002</v>
      </c>
      <c r="H14" s="138">
        <f>SUM(H3:H13)</f>
        <v>-7914.3858220000002</v>
      </c>
      <c r="I14" s="79">
        <f>SUM(I3:I13)</f>
        <v>150823.990525</v>
      </c>
      <c r="K14" s="83"/>
      <c r="L14" s="83"/>
    </row>
    <row r="15" spans="1:12" x14ac:dyDescent="0.3">
      <c r="A15" s="64"/>
      <c r="B15" s="41"/>
      <c r="C15" s="136"/>
      <c r="D15" s="41"/>
      <c r="E15" s="41"/>
      <c r="F15" s="41"/>
      <c r="G15" s="41"/>
      <c r="H15" s="136"/>
      <c r="I15" s="41"/>
      <c r="K15" s="14"/>
      <c r="L15" s="14"/>
    </row>
    <row r="16" spans="1:12" x14ac:dyDescent="0.3">
      <c r="A16" s="64" t="s">
        <v>48</v>
      </c>
      <c r="B16" s="41">
        <v>2652.1369199999999</v>
      </c>
      <c r="C16" s="136">
        <v>6878.3923169999998</v>
      </c>
      <c r="D16" s="41">
        <v>463.89332999999999</v>
      </c>
      <c r="E16" s="41">
        <v>749.74759800000004</v>
      </c>
      <c r="F16" s="41">
        <v>296.54515600000002</v>
      </c>
      <c r="G16" s="41">
        <v>-1669.2676690000001</v>
      </c>
      <c r="H16" s="136">
        <v>-29.052465000000002</v>
      </c>
      <c r="I16" s="41">
        <v>9342.3951870000001</v>
      </c>
      <c r="K16" s="14"/>
      <c r="L16" s="14"/>
    </row>
    <row r="17" spans="1:12" x14ac:dyDescent="0.3">
      <c r="A17" s="80" t="s">
        <v>50</v>
      </c>
      <c r="B17" s="85">
        <v>5.6087829999999999</v>
      </c>
      <c r="C17" s="139">
        <v>31.061413999999999</v>
      </c>
      <c r="D17" s="85">
        <v>0</v>
      </c>
      <c r="E17" s="85">
        <v>0</v>
      </c>
      <c r="F17" s="85">
        <v>7.4655880000000003</v>
      </c>
      <c r="G17" s="85">
        <v>-9.3390559999999994</v>
      </c>
      <c r="H17" s="139">
        <v>0</v>
      </c>
      <c r="I17" s="85">
        <v>34.796728999999999</v>
      </c>
      <c r="K17" s="14"/>
      <c r="L17" s="14"/>
    </row>
    <row r="18" spans="1:12" s="17" customFormat="1" x14ac:dyDescent="0.3">
      <c r="A18" s="111" t="s">
        <v>4</v>
      </c>
      <c r="B18" s="79">
        <f>+B16+B17</f>
        <v>2657.745703</v>
      </c>
      <c r="C18" s="138">
        <f t="shared" ref="C18:I18" si="1">+C16+C17</f>
        <v>6909.4537309999996</v>
      </c>
      <c r="D18" s="79">
        <f t="shared" si="1"/>
        <v>463.89332999999999</v>
      </c>
      <c r="E18" s="79">
        <f t="shared" ref="E18:G18" si="2">+E16+E17</f>
        <v>749.74759800000004</v>
      </c>
      <c r="F18" s="79">
        <f t="shared" si="2"/>
        <v>304.01074400000005</v>
      </c>
      <c r="G18" s="79">
        <f t="shared" si="2"/>
        <v>-1678.6067250000001</v>
      </c>
      <c r="H18" s="138">
        <f t="shared" si="1"/>
        <v>-29.052465000000002</v>
      </c>
      <c r="I18" s="79">
        <f t="shared" si="1"/>
        <v>9377.1919159999998</v>
      </c>
      <c r="K18" s="83"/>
      <c r="L18" s="83"/>
    </row>
    <row r="19" spans="1:12" x14ac:dyDescent="0.3">
      <c r="A19" s="53"/>
      <c r="B19" s="41"/>
      <c r="C19" s="136"/>
      <c r="D19" s="41"/>
      <c r="E19" s="41"/>
      <c r="F19" s="41"/>
      <c r="G19" s="41"/>
      <c r="H19" s="136"/>
      <c r="I19" s="41"/>
      <c r="K19" s="14"/>
      <c r="L19" s="14"/>
    </row>
    <row r="20" spans="1:12" x14ac:dyDescent="0.3">
      <c r="A20" s="53" t="s">
        <v>51</v>
      </c>
      <c r="B20" s="41">
        <v>95.03425</v>
      </c>
      <c r="C20" s="136">
        <v>0</v>
      </c>
      <c r="D20" s="41">
        <v>0</v>
      </c>
      <c r="E20" s="41">
        <v>0</v>
      </c>
      <c r="F20" s="41">
        <v>0</v>
      </c>
      <c r="G20" s="41">
        <v>2004.529867</v>
      </c>
      <c r="H20" s="136">
        <v>-95.03425</v>
      </c>
      <c r="I20" s="41">
        <v>2004.529867</v>
      </c>
      <c r="K20" s="14"/>
      <c r="L20" s="14"/>
    </row>
    <row r="21" spans="1:12" x14ac:dyDescent="0.3">
      <c r="A21" s="53" t="s">
        <v>52</v>
      </c>
      <c r="B21" s="41">
        <v>7237.3265199999996</v>
      </c>
      <c r="C21" s="136">
        <v>58840.889467000001</v>
      </c>
      <c r="D21" s="41">
        <v>0</v>
      </c>
      <c r="E21" s="41">
        <v>0</v>
      </c>
      <c r="F21" s="41">
        <v>0</v>
      </c>
      <c r="G21" s="41">
        <v>0</v>
      </c>
      <c r="H21" s="136">
        <v>-2775.9351889999998</v>
      </c>
      <c r="I21" s="41">
        <v>63302.280798</v>
      </c>
      <c r="K21" s="14"/>
      <c r="L21" s="14"/>
    </row>
    <row r="22" spans="1:12" x14ac:dyDescent="0.3">
      <c r="A22" s="60" t="s">
        <v>53</v>
      </c>
      <c r="B22" s="41">
        <v>0</v>
      </c>
      <c r="C22" s="136">
        <v>39024.775303000002</v>
      </c>
      <c r="D22" s="41">
        <v>0</v>
      </c>
      <c r="E22" s="41">
        <v>0</v>
      </c>
      <c r="F22" s="41">
        <v>0</v>
      </c>
      <c r="G22" s="41">
        <v>0</v>
      </c>
      <c r="H22" s="136">
        <v>-2942.6268570000002</v>
      </c>
      <c r="I22" s="41">
        <v>36082.148445999999</v>
      </c>
      <c r="K22" s="14"/>
      <c r="L22" s="14"/>
    </row>
    <row r="23" spans="1:12" x14ac:dyDescent="0.3">
      <c r="A23" s="53" t="s">
        <v>54</v>
      </c>
      <c r="B23" s="41">
        <v>0</v>
      </c>
      <c r="C23" s="136">
        <v>0</v>
      </c>
      <c r="D23" s="41">
        <v>0</v>
      </c>
      <c r="E23" s="41">
        <v>0</v>
      </c>
      <c r="F23" s="41">
        <v>0</v>
      </c>
      <c r="G23" s="41">
        <v>5217.6885499999999</v>
      </c>
      <c r="H23" s="136">
        <v>0</v>
      </c>
      <c r="I23" s="41">
        <v>5217.6885499999999</v>
      </c>
      <c r="K23" s="14"/>
      <c r="L23" s="14"/>
    </row>
    <row r="24" spans="1:12" x14ac:dyDescent="0.3">
      <c r="A24" s="53" t="s">
        <v>55</v>
      </c>
      <c r="B24" s="41">
        <v>0.94073200000000001</v>
      </c>
      <c r="C24" s="136">
        <v>321.08363900000001</v>
      </c>
      <c r="D24" s="41">
        <v>0</v>
      </c>
      <c r="E24" s="41">
        <v>1.1164609999999999</v>
      </c>
      <c r="F24" s="41">
        <v>6.5667479999999996</v>
      </c>
      <c r="G24" s="41">
        <v>84.158085</v>
      </c>
      <c r="H24" s="136">
        <v>0</v>
      </c>
      <c r="I24" s="41">
        <v>413.89566500000001</v>
      </c>
      <c r="K24" s="14"/>
      <c r="L24" s="14"/>
    </row>
    <row r="25" spans="1:12" x14ac:dyDescent="0.3">
      <c r="A25" s="53" t="s">
        <v>56</v>
      </c>
      <c r="B25" s="41">
        <v>0.50700000000000001</v>
      </c>
      <c r="C25" s="136">
        <v>710.03894300000002</v>
      </c>
      <c r="D25" s="41">
        <v>2720.295521</v>
      </c>
      <c r="E25" s="41">
        <v>3048.7701659999998</v>
      </c>
      <c r="F25" s="41">
        <v>192.47107099999999</v>
      </c>
      <c r="G25" s="41">
        <v>1171.814588</v>
      </c>
      <c r="H25" s="136">
        <v>-1460.2735500000001</v>
      </c>
      <c r="I25" s="41">
        <v>6383.6237389999997</v>
      </c>
      <c r="K25" s="14"/>
      <c r="L25" s="14"/>
    </row>
    <row r="26" spans="1:12" x14ac:dyDescent="0.3">
      <c r="A26" s="53" t="s">
        <v>41</v>
      </c>
      <c r="B26" s="41">
        <v>317.79000200000002</v>
      </c>
      <c r="C26" s="136">
        <v>8839.9796490000008</v>
      </c>
      <c r="D26" s="41">
        <v>268.754119</v>
      </c>
      <c r="E26" s="41">
        <v>705.68763200000001</v>
      </c>
      <c r="F26" s="41">
        <v>0</v>
      </c>
      <c r="G26" s="41">
        <v>0</v>
      </c>
      <c r="H26" s="136">
        <v>0</v>
      </c>
      <c r="I26" s="41">
        <v>10132.211402000001</v>
      </c>
      <c r="K26" s="14"/>
      <c r="L26" s="14"/>
    </row>
    <row r="27" spans="1:12" x14ac:dyDescent="0.3">
      <c r="A27" s="53" t="s">
        <v>57</v>
      </c>
      <c r="B27" s="41">
        <v>5.2762460000000004</v>
      </c>
      <c r="C27" s="136">
        <v>0</v>
      </c>
      <c r="D27" s="41">
        <v>6.9256630000000001</v>
      </c>
      <c r="E27" s="41">
        <v>15.592605000000001</v>
      </c>
      <c r="F27" s="41">
        <v>53.003129999999999</v>
      </c>
      <c r="G27" s="41">
        <v>185.26511500000001</v>
      </c>
      <c r="H27" s="136">
        <v>-266.06276300000002</v>
      </c>
      <c r="I27" s="41">
        <v>0</v>
      </c>
      <c r="K27" s="14"/>
      <c r="L27" s="14"/>
    </row>
    <row r="28" spans="1:12" x14ac:dyDescent="0.3">
      <c r="A28" s="53" t="s">
        <v>58</v>
      </c>
      <c r="B28" s="41">
        <v>0</v>
      </c>
      <c r="C28" s="136">
        <v>0</v>
      </c>
      <c r="D28" s="41">
        <v>0</v>
      </c>
      <c r="E28" s="41">
        <v>12022.403807000001</v>
      </c>
      <c r="F28" s="41">
        <v>0</v>
      </c>
      <c r="G28" s="41">
        <v>0</v>
      </c>
      <c r="H28" s="136">
        <v>0</v>
      </c>
      <c r="I28" s="41">
        <v>12022.403807000001</v>
      </c>
      <c r="K28" s="14"/>
      <c r="L28" s="14"/>
    </row>
    <row r="29" spans="1:12" x14ac:dyDescent="0.3">
      <c r="A29" s="53" t="s">
        <v>59</v>
      </c>
      <c r="B29" s="41">
        <v>16.116935000000002</v>
      </c>
      <c r="C29" s="136">
        <v>3756.6153599999998</v>
      </c>
      <c r="D29" s="41">
        <v>0</v>
      </c>
      <c r="E29" s="41">
        <v>539.17286300000001</v>
      </c>
      <c r="F29" s="41">
        <v>0</v>
      </c>
      <c r="G29" s="41">
        <v>200.27737500000001</v>
      </c>
      <c r="H29" s="136">
        <v>0</v>
      </c>
      <c r="I29" s="41">
        <v>4512.1825330000001</v>
      </c>
      <c r="K29" s="14"/>
      <c r="L29" s="14"/>
    </row>
    <row r="30" spans="1:12" x14ac:dyDescent="0.3">
      <c r="A30" s="53" t="s">
        <v>60</v>
      </c>
      <c r="B30" s="84">
        <v>358.162352</v>
      </c>
      <c r="C30" s="137">
        <v>728.16724299999998</v>
      </c>
      <c r="D30" s="84">
        <v>132.57613900000001</v>
      </c>
      <c r="E30" s="84">
        <v>106.59469300000001</v>
      </c>
      <c r="F30" s="84">
        <v>207.56835899999999</v>
      </c>
      <c r="G30" s="84">
        <v>188.101168</v>
      </c>
      <c r="H30" s="137">
        <v>-345.40074500000003</v>
      </c>
      <c r="I30" s="84">
        <v>1375.769209</v>
      </c>
      <c r="K30" s="14"/>
      <c r="L30" s="14"/>
    </row>
    <row r="31" spans="1:12" s="17" customFormat="1" x14ac:dyDescent="0.3">
      <c r="A31" s="112" t="s">
        <v>61</v>
      </c>
      <c r="B31" s="79">
        <f t="shared" ref="B31:I31" si="3">SUM(B20:B30)</f>
        <v>8031.1540369999993</v>
      </c>
      <c r="C31" s="138">
        <f t="shared" si="3"/>
        <v>112221.54960400001</v>
      </c>
      <c r="D31" s="79">
        <f t="shared" si="3"/>
        <v>3128.551442</v>
      </c>
      <c r="E31" s="79">
        <f t="shared" si="3"/>
        <v>16439.338227</v>
      </c>
      <c r="F31" s="79">
        <f t="shared" si="3"/>
        <v>459.60930799999994</v>
      </c>
      <c r="G31" s="79">
        <f t="shared" si="3"/>
        <v>9051.8347479999993</v>
      </c>
      <c r="H31" s="138">
        <f t="shared" si="3"/>
        <v>-7885.3333539999994</v>
      </c>
      <c r="I31" s="79">
        <f t="shared" si="3"/>
        <v>141446.73401600003</v>
      </c>
      <c r="K31" s="14"/>
      <c r="L31" s="83"/>
    </row>
    <row r="32" spans="1:12" ht="15" thickBot="1" x14ac:dyDescent="0.35">
      <c r="A32" s="81"/>
      <c r="B32" s="90"/>
      <c r="C32" s="140"/>
      <c r="D32" s="90"/>
      <c r="E32" s="90"/>
      <c r="F32" s="90"/>
      <c r="G32" s="90"/>
      <c r="H32" s="140"/>
      <c r="I32" s="90"/>
      <c r="K32" s="14"/>
      <c r="L32" s="14"/>
    </row>
    <row r="33" spans="1:12" x14ac:dyDescent="0.3">
      <c r="A33" s="171" t="s">
        <v>62</v>
      </c>
      <c r="B33" s="82">
        <f t="shared" ref="B33:I33" si="4">+B18+B31</f>
        <v>10688.899739999999</v>
      </c>
      <c r="C33" s="141">
        <f t="shared" si="4"/>
        <v>119131.00333500002</v>
      </c>
      <c r="D33" s="82">
        <f t="shared" si="4"/>
        <v>3592.4447719999998</v>
      </c>
      <c r="E33" s="82">
        <f t="shared" si="4"/>
        <v>17189.085825000002</v>
      </c>
      <c r="F33" s="82">
        <f t="shared" si="4"/>
        <v>763.62005199999999</v>
      </c>
      <c r="G33" s="82">
        <f t="shared" si="4"/>
        <v>7373.2280229999997</v>
      </c>
      <c r="H33" s="141">
        <f t="shared" si="4"/>
        <v>-7914.3858189999992</v>
      </c>
      <c r="I33" s="82">
        <f t="shared" si="4"/>
        <v>150823.92593200004</v>
      </c>
      <c r="K33" s="14"/>
      <c r="L33" s="14"/>
    </row>
    <row r="34" spans="1:12" x14ac:dyDescent="0.3">
      <c r="A34" s="8"/>
      <c r="B34" s="5"/>
      <c r="C34" s="142"/>
      <c r="D34" s="5"/>
      <c r="E34" s="5"/>
      <c r="F34" s="5"/>
      <c r="G34" s="5"/>
      <c r="H34" s="142"/>
      <c r="I34" s="5"/>
      <c r="K34" s="14"/>
    </row>
    <row r="35" spans="1:12" x14ac:dyDescent="0.3">
      <c r="A35" s="113" t="s">
        <v>110</v>
      </c>
      <c r="B35" s="5"/>
      <c r="C35" s="142"/>
      <c r="D35" s="5"/>
      <c r="E35" s="5"/>
      <c r="F35" s="5"/>
      <c r="G35" s="5"/>
      <c r="H35" s="142"/>
      <c r="I35" s="5"/>
      <c r="K35" s="14"/>
    </row>
    <row r="36" spans="1:12" x14ac:dyDescent="0.3">
      <c r="A36" s="114" t="s">
        <v>35</v>
      </c>
      <c r="B36" s="41">
        <v>9.639678</v>
      </c>
      <c r="C36" s="136">
        <v>43.265901999999997</v>
      </c>
      <c r="D36" s="41">
        <v>63.600234</v>
      </c>
      <c r="E36" s="41">
        <v>29.187380999999998</v>
      </c>
      <c r="F36" s="41">
        <v>224.045151</v>
      </c>
      <c r="G36" s="41">
        <v>0</v>
      </c>
      <c r="H36" s="136">
        <v>0</v>
      </c>
      <c r="I36" s="41">
        <v>369.73834599999998</v>
      </c>
      <c r="K36" s="14"/>
    </row>
    <row r="37" spans="1:12" ht="15" thickBot="1" x14ac:dyDescent="0.35">
      <c r="A37" s="114" t="s">
        <v>36</v>
      </c>
      <c r="B37" s="90">
        <v>0</v>
      </c>
      <c r="C37" s="140">
        <v>40.291159</v>
      </c>
      <c r="D37" s="90">
        <v>0</v>
      </c>
      <c r="E37" s="90">
        <v>0</v>
      </c>
      <c r="F37" s="90">
        <v>23.518163000000001</v>
      </c>
      <c r="G37" s="90">
        <v>56.717095</v>
      </c>
      <c r="H37" s="140">
        <v>0</v>
      </c>
      <c r="I37" s="90">
        <v>120.57743000000001</v>
      </c>
      <c r="K37" s="14"/>
    </row>
    <row r="38" spans="1:12" x14ac:dyDescent="0.3">
      <c r="A38" s="115" t="s">
        <v>111</v>
      </c>
      <c r="B38" s="82">
        <f>SUM(B36:B37)</f>
        <v>9.639678</v>
      </c>
      <c r="C38" s="141">
        <f t="shared" ref="C38:I38" si="5">SUM(C36:C37)</f>
        <v>83.557061000000004</v>
      </c>
      <c r="D38" s="82">
        <f t="shared" si="5"/>
        <v>63.600234</v>
      </c>
      <c r="E38" s="82">
        <f t="shared" si="5"/>
        <v>29.187380999999998</v>
      </c>
      <c r="F38" s="82">
        <f t="shared" si="5"/>
        <v>247.56331399999999</v>
      </c>
      <c r="G38" s="82">
        <f t="shared" si="5"/>
        <v>56.717095</v>
      </c>
      <c r="H38" s="141">
        <f t="shared" si="5"/>
        <v>0</v>
      </c>
      <c r="I38" s="82">
        <f t="shared" si="5"/>
        <v>490.31577599999997</v>
      </c>
      <c r="K38" s="14"/>
    </row>
    <row r="39" spans="1:12" x14ac:dyDescent="0.3">
      <c r="A39" s="1"/>
      <c r="B39" s="27"/>
      <c r="C39" s="27"/>
      <c r="D39" s="27"/>
      <c r="E39" s="27"/>
      <c r="F39" s="27"/>
      <c r="G39" s="27"/>
      <c r="H39" s="27"/>
      <c r="I39" s="27"/>
      <c r="K39" s="14"/>
    </row>
    <row r="40" spans="1:12" ht="68.25" customHeight="1" x14ac:dyDescent="0.3">
      <c r="A40" s="11" t="s">
        <v>24</v>
      </c>
      <c r="B40" s="15" t="s">
        <v>5</v>
      </c>
      <c r="C40" s="135" t="s">
        <v>6</v>
      </c>
      <c r="D40" s="15" t="s">
        <v>23</v>
      </c>
      <c r="E40" s="15" t="s">
        <v>29</v>
      </c>
      <c r="F40" s="15" t="s">
        <v>7</v>
      </c>
      <c r="G40" s="15" t="s">
        <v>8</v>
      </c>
      <c r="H40" s="135" t="s">
        <v>9</v>
      </c>
      <c r="I40" s="15" t="s">
        <v>10</v>
      </c>
      <c r="K40" s="14"/>
      <c r="L40" s="14"/>
    </row>
    <row r="41" spans="1:12" x14ac:dyDescent="0.3">
      <c r="A41" s="53" t="s">
        <v>35</v>
      </c>
      <c r="B41" s="51">
        <v>30.4556</v>
      </c>
      <c r="C41" s="143">
        <v>67.839110000000005</v>
      </c>
      <c r="D41" s="51">
        <v>40.773926000000003</v>
      </c>
      <c r="E41" s="51">
        <v>0</v>
      </c>
      <c r="F41" s="51">
        <v>183.150668</v>
      </c>
      <c r="G41" s="51">
        <v>0</v>
      </c>
      <c r="H41" s="143">
        <v>0</v>
      </c>
      <c r="I41" s="51">
        <v>322.21930300000002</v>
      </c>
      <c r="K41" s="14"/>
      <c r="L41" s="14"/>
    </row>
    <row r="42" spans="1:12" x14ac:dyDescent="0.3">
      <c r="A42" s="53" t="s">
        <v>36</v>
      </c>
      <c r="B42" s="51">
        <v>0</v>
      </c>
      <c r="C42" s="143">
        <v>637.44736799999998</v>
      </c>
      <c r="D42" s="51">
        <v>0</v>
      </c>
      <c r="E42" s="51">
        <v>0</v>
      </c>
      <c r="F42" s="51">
        <v>12.721245</v>
      </c>
      <c r="G42" s="51">
        <v>238.23528300000001</v>
      </c>
      <c r="H42" s="143">
        <v>-209.383352</v>
      </c>
      <c r="I42" s="51">
        <v>679.02054399999997</v>
      </c>
      <c r="K42" s="14"/>
      <c r="L42" s="14"/>
    </row>
    <row r="43" spans="1:12" x14ac:dyDescent="0.3">
      <c r="A43" s="53" t="s">
        <v>37</v>
      </c>
      <c r="B43" s="51">
        <v>48.609467000000002</v>
      </c>
      <c r="C43" s="143">
        <v>615.86175100000003</v>
      </c>
      <c r="D43" s="51">
        <v>0</v>
      </c>
      <c r="E43" s="51">
        <v>0</v>
      </c>
      <c r="F43" s="51">
        <v>0</v>
      </c>
      <c r="G43" s="51">
        <v>0</v>
      </c>
      <c r="H43" s="143">
        <v>0</v>
      </c>
      <c r="I43" s="51">
        <v>664.47121800000002</v>
      </c>
      <c r="K43" s="14"/>
      <c r="L43" s="14"/>
    </row>
    <row r="44" spans="1:12" x14ac:dyDescent="0.3">
      <c r="A44" s="53" t="s">
        <v>38</v>
      </c>
      <c r="B44" s="51">
        <v>3.9999999999999998E-6</v>
      </c>
      <c r="C44" s="143">
        <v>2.9955059999999998</v>
      </c>
      <c r="D44" s="51">
        <v>0</v>
      </c>
      <c r="E44" s="51">
        <v>0</v>
      </c>
      <c r="F44" s="51">
        <v>9.4794879999999999</v>
      </c>
      <c r="G44" s="51">
        <v>66.300058000000007</v>
      </c>
      <c r="H44" s="143">
        <v>0</v>
      </c>
      <c r="I44" s="51">
        <v>78.775056000000006</v>
      </c>
      <c r="K44" s="14"/>
      <c r="L44" s="14"/>
    </row>
    <row r="45" spans="1:12" x14ac:dyDescent="0.3">
      <c r="A45" s="53" t="s">
        <v>39</v>
      </c>
      <c r="B45" s="51">
        <v>7930.8346110000002</v>
      </c>
      <c r="C45" s="143">
        <v>31225.335610999999</v>
      </c>
      <c r="D45" s="51">
        <v>22.242706999999999</v>
      </c>
      <c r="E45" s="51">
        <v>0</v>
      </c>
      <c r="F45" s="51">
        <v>14.597711</v>
      </c>
      <c r="G45" s="51">
        <v>2222.5353700000001</v>
      </c>
      <c r="H45" s="143">
        <v>-338.16596900000002</v>
      </c>
      <c r="I45" s="51">
        <v>41077.380040999997</v>
      </c>
      <c r="K45" s="14"/>
      <c r="L45" s="14"/>
    </row>
    <row r="46" spans="1:12" x14ac:dyDescent="0.3">
      <c r="A46" s="53" t="s">
        <v>109</v>
      </c>
      <c r="B46" s="51">
        <v>0</v>
      </c>
      <c r="C46" s="143">
        <v>9911.6744259999996</v>
      </c>
      <c r="D46" s="51">
        <v>0</v>
      </c>
      <c r="E46" s="51">
        <v>0</v>
      </c>
      <c r="F46" s="51">
        <v>0</v>
      </c>
      <c r="G46" s="51">
        <v>0</v>
      </c>
      <c r="H46" s="143">
        <v>0</v>
      </c>
      <c r="I46" s="51">
        <v>9911.6744259999996</v>
      </c>
      <c r="K46" s="14"/>
      <c r="L46" s="14"/>
    </row>
    <row r="47" spans="1:12" x14ac:dyDescent="0.3">
      <c r="A47" s="53" t="s">
        <v>41</v>
      </c>
      <c r="B47" s="51">
        <v>195.378119</v>
      </c>
      <c r="C47" s="143">
        <v>5562.7519730000004</v>
      </c>
      <c r="D47" s="51">
        <v>0</v>
      </c>
      <c r="E47" s="51">
        <v>0</v>
      </c>
      <c r="F47" s="51">
        <v>0</v>
      </c>
      <c r="G47" s="51">
        <v>3.2444289999999998</v>
      </c>
      <c r="H47" s="143">
        <v>0</v>
      </c>
      <c r="I47" s="51">
        <v>5761.3745209999997</v>
      </c>
      <c r="K47" s="14"/>
      <c r="L47" s="14"/>
    </row>
    <row r="48" spans="1:12" x14ac:dyDescent="0.3">
      <c r="A48" s="53" t="s">
        <v>42</v>
      </c>
      <c r="B48" s="51">
        <v>-1.9999999999999999E-6</v>
      </c>
      <c r="C48" s="143">
        <v>745.835149</v>
      </c>
      <c r="D48" s="51">
        <v>0</v>
      </c>
      <c r="E48" s="51">
        <v>0</v>
      </c>
      <c r="F48" s="51">
        <v>0</v>
      </c>
      <c r="G48" s="51">
        <v>-0.15151500000000001</v>
      </c>
      <c r="H48" s="143">
        <v>-427.79591900000003</v>
      </c>
      <c r="I48" s="51">
        <v>317.88771300000002</v>
      </c>
      <c r="K48" s="14"/>
      <c r="L48" s="14"/>
    </row>
    <row r="49" spans="1:12" x14ac:dyDescent="0.3">
      <c r="A49" s="53" t="s">
        <v>43</v>
      </c>
      <c r="B49" s="51">
        <v>247.597601</v>
      </c>
      <c r="C49" s="143">
        <v>133.03961100000001</v>
      </c>
      <c r="D49" s="51">
        <v>0</v>
      </c>
      <c r="E49" s="51">
        <v>0</v>
      </c>
      <c r="F49" s="51">
        <v>0</v>
      </c>
      <c r="G49" s="51">
        <v>0</v>
      </c>
      <c r="H49" s="143">
        <v>0</v>
      </c>
      <c r="I49" s="51">
        <v>380.63721199999998</v>
      </c>
      <c r="K49" s="14"/>
      <c r="L49" s="14"/>
    </row>
    <row r="50" spans="1:12" x14ac:dyDescent="0.3">
      <c r="A50" s="53" t="s">
        <v>44</v>
      </c>
      <c r="B50" s="51">
        <v>28.422018999999999</v>
      </c>
      <c r="C50" s="143">
        <v>355.661813</v>
      </c>
      <c r="D50" s="51">
        <v>26.330704999999998</v>
      </c>
      <c r="E50" s="51">
        <v>0</v>
      </c>
      <c r="F50" s="51">
        <v>49.780768000000002</v>
      </c>
      <c r="G50" s="51">
        <v>3061.5033450000001</v>
      </c>
      <c r="H50" s="143">
        <v>-3061.5330999999996</v>
      </c>
      <c r="I50" s="51">
        <v>460.16555</v>
      </c>
      <c r="K50" s="14"/>
      <c r="L50" s="14"/>
    </row>
    <row r="51" spans="1:12" x14ac:dyDescent="0.3">
      <c r="A51" s="53" t="s">
        <v>45</v>
      </c>
      <c r="B51" s="87">
        <v>262.47142000000002</v>
      </c>
      <c r="C51" s="144">
        <v>1720.895524</v>
      </c>
      <c r="D51" s="87">
        <v>84.874951999999993</v>
      </c>
      <c r="E51" s="87">
        <v>0</v>
      </c>
      <c r="F51" s="87">
        <v>46.064768999999998</v>
      </c>
      <c r="G51" s="87">
        <v>131.56640999999999</v>
      </c>
      <c r="H51" s="144">
        <v>0</v>
      </c>
      <c r="I51" s="87">
        <v>2245.873075</v>
      </c>
      <c r="K51" s="14"/>
      <c r="L51" s="14"/>
    </row>
    <row r="52" spans="1:12" s="17" customFormat="1" x14ac:dyDescent="0.3">
      <c r="A52" s="55" t="s">
        <v>46</v>
      </c>
      <c r="B52" s="86">
        <f>SUM(B41:B51)</f>
        <v>8743.7688389999985</v>
      </c>
      <c r="C52" s="145">
        <f t="shared" ref="C52:I52" si="6">SUM(C41:C51)</f>
        <v>50979.337841999994</v>
      </c>
      <c r="D52" s="86">
        <f t="shared" si="6"/>
        <v>174.22228999999999</v>
      </c>
      <c r="E52" s="86">
        <f t="shared" si="6"/>
        <v>0</v>
      </c>
      <c r="F52" s="86">
        <f t="shared" si="6"/>
        <v>315.79464900000005</v>
      </c>
      <c r="G52" s="86">
        <f t="shared" si="6"/>
        <v>5723.2333800000006</v>
      </c>
      <c r="H52" s="145">
        <f t="shared" si="6"/>
        <v>-4036.8783399999998</v>
      </c>
      <c r="I52" s="86">
        <f t="shared" si="6"/>
        <v>61899.478658999993</v>
      </c>
      <c r="K52" s="83"/>
      <c r="L52" s="83"/>
    </row>
    <row r="53" spans="1:12" x14ac:dyDescent="0.3">
      <c r="A53" s="53"/>
      <c r="B53" s="51"/>
      <c r="C53" s="143"/>
      <c r="D53" s="51"/>
      <c r="E53" s="51"/>
      <c r="F53" s="51"/>
      <c r="G53" s="51"/>
      <c r="H53" s="143"/>
      <c r="I53" s="51"/>
      <c r="K53" s="14"/>
      <c r="L53" s="14"/>
    </row>
    <row r="54" spans="1:12" x14ac:dyDescent="0.3">
      <c r="A54" s="53" t="s">
        <v>48</v>
      </c>
      <c r="B54" s="51">
        <v>2329.3955120000001</v>
      </c>
      <c r="C54" s="143">
        <v>3328.3023939999998</v>
      </c>
      <c r="D54" s="51">
        <v>150.35872000000001</v>
      </c>
      <c r="E54" s="51">
        <v>0</v>
      </c>
      <c r="F54" s="51">
        <v>45.206184999999998</v>
      </c>
      <c r="G54" s="51">
        <v>265.58193399999999</v>
      </c>
      <c r="H54" s="143">
        <v>30.707841000000002</v>
      </c>
      <c r="I54" s="51">
        <v>6149.5525859999998</v>
      </c>
      <c r="K54" s="14"/>
      <c r="L54" s="14"/>
    </row>
    <row r="55" spans="1:12" x14ac:dyDescent="0.3">
      <c r="A55" s="53" t="s">
        <v>50</v>
      </c>
      <c r="B55" s="87">
        <v>3.8486159999999998</v>
      </c>
      <c r="C55" s="144">
        <v>21.837064000000002</v>
      </c>
      <c r="D55" s="87">
        <v>0</v>
      </c>
      <c r="E55" s="87">
        <v>0</v>
      </c>
      <c r="F55" s="87">
        <v>0.23976800000000001</v>
      </c>
      <c r="G55" s="87">
        <v>1.0299830000000001</v>
      </c>
      <c r="H55" s="144">
        <v>0</v>
      </c>
      <c r="I55" s="87">
        <v>26.955431000000001</v>
      </c>
      <c r="K55" s="14"/>
      <c r="L55" s="14"/>
    </row>
    <row r="56" spans="1:12" s="17" customFormat="1" x14ac:dyDescent="0.3">
      <c r="A56" s="55" t="s">
        <v>4</v>
      </c>
      <c r="B56" s="86">
        <f>+B54+B55</f>
        <v>2333.2441280000003</v>
      </c>
      <c r="C56" s="145">
        <f t="shared" ref="C56:I56" si="7">+C54+C55</f>
        <v>3350.1394579999996</v>
      </c>
      <c r="D56" s="86">
        <f t="shared" si="7"/>
        <v>150.35872000000001</v>
      </c>
      <c r="E56" s="86">
        <f t="shared" ref="E56:G56" si="8">+E54+E55</f>
        <v>0</v>
      </c>
      <c r="F56" s="86">
        <f t="shared" si="8"/>
        <v>45.445952999999996</v>
      </c>
      <c r="G56" s="86">
        <f t="shared" si="8"/>
        <v>266.61191700000001</v>
      </c>
      <c r="H56" s="145">
        <f t="shared" si="7"/>
        <v>30.707841000000002</v>
      </c>
      <c r="I56" s="86">
        <f t="shared" si="7"/>
        <v>6176.5080170000001</v>
      </c>
      <c r="K56" s="83"/>
      <c r="L56" s="83"/>
    </row>
    <row r="57" spans="1:12" x14ac:dyDescent="0.3">
      <c r="A57" s="53"/>
      <c r="B57" s="51"/>
      <c r="C57" s="143"/>
      <c r="D57" s="51"/>
      <c r="E57" s="51"/>
      <c r="F57" s="51"/>
      <c r="G57" s="51"/>
      <c r="H57" s="143"/>
      <c r="I57" s="51"/>
      <c r="K57" s="14"/>
      <c r="L57" s="14"/>
    </row>
    <row r="58" spans="1:12" x14ac:dyDescent="0.3">
      <c r="A58" s="53" t="s">
        <v>51</v>
      </c>
      <c r="B58" s="51">
        <v>71.709249999999997</v>
      </c>
      <c r="C58" s="143">
        <v>0</v>
      </c>
      <c r="D58" s="51">
        <v>0</v>
      </c>
      <c r="E58" s="51">
        <v>0</v>
      </c>
      <c r="F58" s="51">
        <v>0</v>
      </c>
      <c r="G58" s="51">
        <v>2005.3908220000001</v>
      </c>
      <c r="H58" s="143">
        <v>-71.709249999999997</v>
      </c>
      <c r="I58" s="51">
        <v>2005.3908220000001</v>
      </c>
      <c r="K58" s="14"/>
      <c r="L58" s="14"/>
    </row>
    <row r="59" spans="1:12" x14ac:dyDescent="0.3">
      <c r="A59" s="53" t="s">
        <v>52</v>
      </c>
      <c r="B59" s="51">
        <v>5738.4752269999999</v>
      </c>
      <c r="C59" s="143">
        <v>28590.921429000002</v>
      </c>
      <c r="D59" s="51">
        <v>0</v>
      </c>
      <c r="E59" s="51">
        <v>0</v>
      </c>
      <c r="F59" s="51">
        <v>0</v>
      </c>
      <c r="G59" s="51">
        <v>-0.47933799999999999</v>
      </c>
      <c r="H59" s="143">
        <v>-2688.6590900000001</v>
      </c>
      <c r="I59" s="51">
        <v>31640.258227999999</v>
      </c>
      <c r="K59" s="14"/>
      <c r="L59" s="14"/>
    </row>
    <row r="60" spans="1:12" x14ac:dyDescent="0.3">
      <c r="A60" s="53" t="s">
        <v>53</v>
      </c>
      <c r="B60" s="51">
        <v>0</v>
      </c>
      <c r="C60" s="143">
        <v>10463.415947</v>
      </c>
      <c r="D60" s="51">
        <v>0</v>
      </c>
      <c r="E60" s="51">
        <v>0</v>
      </c>
      <c r="F60" s="51">
        <v>0</v>
      </c>
      <c r="G60" s="51">
        <v>0</v>
      </c>
      <c r="H60" s="143">
        <v>0</v>
      </c>
      <c r="I60" s="51">
        <v>10463.415947</v>
      </c>
      <c r="K60" s="14"/>
      <c r="L60" s="14"/>
    </row>
    <row r="61" spans="1:12" x14ac:dyDescent="0.3">
      <c r="A61" s="53" t="s">
        <v>54</v>
      </c>
      <c r="B61" s="51">
        <v>0</v>
      </c>
      <c r="C61" s="143">
        <v>0</v>
      </c>
      <c r="D61" s="51">
        <v>0</v>
      </c>
      <c r="E61" s="51">
        <v>0</v>
      </c>
      <c r="F61" s="51">
        <v>0</v>
      </c>
      <c r="G61" s="51">
        <v>2741.5958730000002</v>
      </c>
      <c r="H61" s="143">
        <v>0</v>
      </c>
      <c r="I61" s="51">
        <v>2741.5958730000002</v>
      </c>
      <c r="K61" s="14"/>
      <c r="L61" s="14"/>
    </row>
    <row r="62" spans="1:12" x14ac:dyDescent="0.3">
      <c r="A62" s="53" t="s">
        <v>55</v>
      </c>
      <c r="B62" s="51">
        <v>0.94073200000000001</v>
      </c>
      <c r="C62" s="143">
        <v>13.454172</v>
      </c>
      <c r="D62" s="51">
        <v>0.03</v>
      </c>
      <c r="E62" s="51">
        <v>0</v>
      </c>
      <c r="F62" s="51">
        <v>0.196496</v>
      </c>
      <c r="G62" s="51">
        <v>3.7552020000000002</v>
      </c>
      <c r="H62" s="143">
        <v>0</v>
      </c>
      <c r="I62" s="51">
        <v>18.376601999999998</v>
      </c>
      <c r="K62" s="14"/>
      <c r="L62" s="14"/>
    </row>
    <row r="63" spans="1:12" x14ac:dyDescent="0.3">
      <c r="A63" s="53" t="s">
        <v>56</v>
      </c>
      <c r="B63" s="51">
        <v>0</v>
      </c>
      <c r="C63" s="143">
        <v>172.79189400000001</v>
      </c>
      <c r="D63" s="51">
        <v>0</v>
      </c>
      <c r="E63" s="51">
        <v>0</v>
      </c>
      <c r="F63" s="51">
        <v>199.50434100000001</v>
      </c>
      <c r="G63" s="51">
        <v>306.94894699999998</v>
      </c>
      <c r="H63" s="143">
        <v>-491.44701299999997</v>
      </c>
      <c r="I63" s="51">
        <v>187.798169</v>
      </c>
      <c r="K63" s="14"/>
      <c r="L63" s="14"/>
    </row>
    <row r="64" spans="1:12" x14ac:dyDescent="0.3">
      <c r="A64" s="53" t="s">
        <v>41</v>
      </c>
      <c r="B64" s="51">
        <v>326.54600799999997</v>
      </c>
      <c r="C64" s="143">
        <v>5354.7121729999999</v>
      </c>
      <c r="D64" s="51">
        <v>0</v>
      </c>
      <c r="E64" s="51">
        <v>0</v>
      </c>
      <c r="F64" s="51">
        <v>0</v>
      </c>
      <c r="G64" s="51">
        <v>0.16819400000000001</v>
      </c>
      <c r="H64" s="143">
        <v>0</v>
      </c>
      <c r="I64" s="51">
        <v>5681.426375</v>
      </c>
      <c r="K64" s="14"/>
      <c r="L64" s="14"/>
    </row>
    <row r="65" spans="1:12" x14ac:dyDescent="0.3">
      <c r="A65" s="53" t="s">
        <v>57</v>
      </c>
      <c r="B65" s="51">
        <v>301.70371799999998</v>
      </c>
      <c r="C65" s="143">
        <v>0.15151500000000001</v>
      </c>
      <c r="D65" s="51">
        <v>5.7095010000000004</v>
      </c>
      <c r="E65" s="51">
        <v>0</v>
      </c>
      <c r="F65" s="51">
        <v>8.8427550000000004</v>
      </c>
      <c r="G65" s="51">
        <v>100.711037</v>
      </c>
      <c r="H65" s="143">
        <v>-417.11852900000002</v>
      </c>
      <c r="I65" s="51">
        <v>-3.0000000000000001E-6</v>
      </c>
      <c r="K65" s="14"/>
      <c r="L65" s="14"/>
    </row>
    <row r="66" spans="1:12" x14ac:dyDescent="0.3">
      <c r="A66" s="53" t="s">
        <v>58</v>
      </c>
      <c r="B66" s="51">
        <v>0</v>
      </c>
      <c r="C66" s="143">
        <v>0</v>
      </c>
      <c r="D66" s="51">
        <v>0</v>
      </c>
      <c r="E66" s="51">
        <v>0</v>
      </c>
      <c r="F66" s="51">
        <v>0</v>
      </c>
      <c r="G66" s="51">
        <v>0</v>
      </c>
      <c r="H66" s="143">
        <v>0</v>
      </c>
      <c r="I66" s="51">
        <v>0</v>
      </c>
      <c r="K66" s="14"/>
      <c r="L66" s="14"/>
    </row>
    <row r="67" spans="1:12" x14ac:dyDescent="0.3">
      <c r="A67" s="53" t="s">
        <v>59</v>
      </c>
      <c r="B67" s="51">
        <v>20.796043000000001</v>
      </c>
      <c r="C67" s="143">
        <v>2165.1232209999998</v>
      </c>
      <c r="D67" s="51">
        <v>0</v>
      </c>
      <c r="E67" s="51">
        <v>0</v>
      </c>
      <c r="F67" s="51">
        <v>0</v>
      </c>
      <c r="G67" s="51">
        <v>78.106882999999996</v>
      </c>
      <c r="H67" s="143">
        <v>0</v>
      </c>
      <c r="I67" s="51">
        <v>2264.026147</v>
      </c>
      <c r="K67" s="14"/>
      <c r="L67" s="14"/>
    </row>
    <row r="68" spans="1:12" x14ac:dyDescent="0.3">
      <c r="A68" s="53" t="s">
        <v>60</v>
      </c>
      <c r="B68" s="87">
        <v>-49.647167000000003</v>
      </c>
      <c r="C68" s="144">
        <v>868.62807699999996</v>
      </c>
      <c r="D68" s="87">
        <v>18.124075999999999</v>
      </c>
      <c r="E68" s="87">
        <v>0</v>
      </c>
      <c r="F68" s="87">
        <v>61.805118999999998</v>
      </c>
      <c r="G68" s="87">
        <v>220.423834</v>
      </c>
      <c r="H68" s="144">
        <v>-398.652289</v>
      </c>
      <c r="I68" s="87">
        <v>720.68164999999999</v>
      </c>
      <c r="K68" s="14"/>
      <c r="L68" s="14"/>
    </row>
    <row r="69" spans="1:12" s="17" customFormat="1" x14ac:dyDescent="0.3">
      <c r="A69" s="55" t="s">
        <v>61</v>
      </c>
      <c r="B69" s="86">
        <f>SUM(B58:B68)</f>
        <v>6410.523811</v>
      </c>
      <c r="C69" s="145">
        <f t="shared" ref="C69:I69" si="9">SUM(C58:C68)</f>
        <v>47629.198428000003</v>
      </c>
      <c r="D69" s="86">
        <f t="shared" si="9"/>
        <v>23.863576999999999</v>
      </c>
      <c r="E69" s="86">
        <f t="shared" si="9"/>
        <v>0</v>
      </c>
      <c r="F69" s="86">
        <f t="shared" si="9"/>
        <v>270.34871100000004</v>
      </c>
      <c r="G69" s="86">
        <f t="shared" si="9"/>
        <v>5456.621454000001</v>
      </c>
      <c r="H69" s="145">
        <f t="shared" si="9"/>
        <v>-4067.5861709999999</v>
      </c>
      <c r="I69" s="86">
        <f t="shared" si="9"/>
        <v>55722.969809999995</v>
      </c>
      <c r="K69" s="83"/>
      <c r="L69" s="83"/>
    </row>
    <row r="70" spans="1:12" ht="15" thickBot="1" x14ac:dyDescent="0.35">
      <c r="A70" s="53"/>
      <c r="B70" s="89"/>
      <c r="C70" s="146"/>
      <c r="D70" s="89"/>
      <c r="E70" s="89"/>
      <c r="F70" s="89"/>
      <c r="G70" s="89"/>
      <c r="H70" s="146"/>
      <c r="I70" s="89"/>
      <c r="K70" s="14"/>
      <c r="L70" s="14"/>
    </row>
    <row r="71" spans="1:12" s="17" customFormat="1" x14ac:dyDescent="0.3">
      <c r="A71" s="63" t="s">
        <v>62</v>
      </c>
      <c r="B71" s="88">
        <f>+B56+B69</f>
        <v>8743.7679390000012</v>
      </c>
      <c r="C71" s="147">
        <f t="shared" ref="C71:I71" si="10">+C56+C69</f>
        <v>50979.337886000001</v>
      </c>
      <c r="D71" s="88">
        <f t="shared" si="10"/>
        <v>174.222297</v>
      </c>
      <c r="E71" s="88">
        <f t="shared" si="10"/>
        <v>0</v>
      </c>
      <c r="F71" s="88">
        <f t="shared" si="10"/>
        <v>315.79466400000001</v>
      </c>
      <c r="G71" s="88">
        <f t="shared" si="10"/>
        <v>5723.2333710000012</v>
      </c>
      <c r="H71" s="147">
        <f t="shared" si="10"/>
        <v>-4036.87833</v>
      </c>
      <c r="I71" s="88">
        <f t="shared" si="10"/>
        <v>61899.477826999995</v>
      </c>
    </row>
    <row r="72" spans="1:12" x14ac:dyDescent="0.3">
      <c r="B72" s="14"/>
      <c r="C72" s="148"/>
      <c r="D72" s="14"/>
      <c r="E72" s="14"/>
      <c r="F72" s="14"/>
      <c r="G72" s="14"/>
      <c r="H72" s="148"/>
      <c r="I72" s="14"/>
    </row>
    <row r="73" spans="1:12" x14ac:dyDescent="0.3">
      <c r="A73" s="116"/>
      <c r="B73" s="116"/>
      <c r="C73" s="149"/>
      <c r="D73" s="116"/>
      <c r="E73" s="116"/>
      <c r="F73" s="116"/>
      <c r="G73" s="116"/>
      <c r="H73" s="149"/>
      <c r="I73" s="116"/>
      <c r="J73" s="116"/>
      <c r="K73" s="116"/>
    </row>
    <row r="74" spans="1:12" x14ac:dyDescent="0.3">
      <c r="A74" s="113" t="s">
        <v>110</v>
      </c>
      <c r="B74" s="117"/>
      <c r="C74" s="150"/>
      <c r="D74" s="118"/>
      <c r="E74" s="118"/>
      <c r="F74" s="118"/>
      <c r="G74" s="118"/>
      <c r="H74" s="150"/>
      <c r="I74" s="118"/>
      <c r="J74" s="119"/>
      <c r="K74" s="118"/>
    </row>
    <row r="75" spans="1:12" x14ac:dyDescent="0.3">
      <c r="A75" s="114" t="s">
        <v>35</v>
      </c>
      <c r="B75" s="120">
        <v>0</v>
      </c>
      <c r="C75" s="172">
        <v>1.199292</v>
      </c>
      <c r="D75" s="121">
        <v>6.3932029999999997</v>
      </c>
      <c r="E75" s="121">
        <v>0</v>
      </c>
      <c r="F75" s="121">
        <v>17.797280000000001</v>
      </c>
      <c r="G75" s="121">
        <v>0</v>
      </c>
      <c r="H75" s="172">
        <v>0</v>
      </c>
      <c r="I75" s="121">
        <v>25.389775</v>
      </c>
      <c r="J75" s="122"/>
      <c r="K75" s="122"/>
    </row>
    <row r="76" spans="1:12" ht="15" thickBot="1" x14ac:dyDescent="0.35">
      <c r="A76" s="114" t="s">
        <v>36</v>
      </c>
      <c r="B76" s="124">
        <v>0</v>
      </c>
      <c r="C76" s="173">
        <v>168.55338900000001</v>
      </c>
      <c r="D76" s="125">
        <v>0</v>
      </c>
      <c r="E76" s="125">
        <v>0</v>
      </c>
      <c r="F76" s="125">
        <v>4.6817840000000004</v>
      </c>
      <c r="G76" s="125">
        <v>5.4104229999999998</v>
      </c>
      <c r="H76" s="173">
        <v>0</v>
      </c>
      <c r="I76" s="125">
        <v>178.64559600000001</v>
      </c>
      <c r="J76" s="122"/>
      <c r="K76" s="122"/>
    </row>
    <row r="77" spans="1:12" x14ac:dyDescent="0.3">
      <c r="A77" s="115" t="s">
        <v>111</v>
      </c>
      <c r="B77" s="123">
        <f>SUM(B75:B76)</f>
        <v>0</v>
      </c>
      <c r="C77" s="123">
        <f t="shared" ref="C77:I77" si="11">SUM(C75:C76)</f>
        <v>169.75268100000002</v>
      </c>
      <c r="D77" s="123">
        <f t="shared" si="11"/>
        <v>6.3932029999999997</v>
      </c>
      <c r="E77" s="123">
        <f t="shared" si="11"/>
        <v>0</v>
      </c>
      <c r="F77" s="123">
        <f t="shared" si="11"/>
        <v>22.479064000000001</v>
      </c>
      <c r="G77" s="123">
        <f t="shared" si="11"/>
        <v>5.4104229999999998</v>
      </c>
      <c r="H77" s="123">
        <f t="shared" si="11"/>
        <v>0</v>
      </c>
      <c r="I77" s="123">
        <f t="shared" si="11"/>
        <v>204.035371</v>
      </c>
      <c r="J77" s="122"/>
      <c r="K77" s="122"/>
    </row>
    <row r="78" spans="1:12" x14ac:dyDescent="0.3">
      <c r="J78" s="17"/>
      <c r="K78" s="17"/>
    </row>
  </sheetData>
  <pageMargins left="0.7" right="0.7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83"/>
  <sheetViews>
    <sheetView showGridLines="0" topLeftCell="A69" zoomScaleNormal="100" zoomScaleSheetLayoutView="85" workbookViewId="0">
      <selection activeCell="G14" sqref="G14"/>
    </sheetView>
  </sheetViews>
  <sheetFormatPr defaultColWidth="8.5546875" defaultRowHeight="14.4" x14ac:dyDescent="0.3"/>
  <cols>
    <col min="1" max="1" width="55.44140625" style="13" customWidth="1"/>
    <col min="2" max="9" width="14.44140625" style="13" customWidth="1"/>
    <col min="10" max="10" width="8.5546875" style="30" customWidth="1"/>
    <col min="11" max="16384" width="8.5546875" style="13"/>
  </cols>
  <sheetData>
    <row r="1" spans="1:23" s="58" customFormat="1" ht="16.5" customHeight="1" x14ac:dyDescent="0.25">
      <c r="A1" s="167" t="s">
        <v>22</v>
      </c>
      <c r="B1" s="168"/>
      <c r="C1" s="168"/>
      <c r="D1" s="168"/>
      <c r="E1" s="168"/>
      <c r="F1" s="168"/>
      <c r="G1" s="168"/>
      <c r="H1" s="168"/>
      <c r="I1" s="168"/>
      <c r="J1" s="59"/>
    </row>
    <row r="2" spans="1:23" ht="75.599999999999994" customHeight="1" x14ac:dyDescent="0.3">
      <c r="A2" s="12" t="s">
        <v>30</v>
      </c>
      <c r="B2" s="15" t="s">
        <v>5</v>
      </c>
      <c r="C2" s="135" t="s">
        <v>6</v>
      </c>
      <c r="D2" s="15" t="s">
        <v>23</v>
      </c>
      <c r="E2" s="15" t="s">
        <v>29</v>
      </c>
      <c r="F2" s="15" t="s">
        <v>7</v>
      </c>
      <c r="G2" s="15" t="s">
        <v>8</v>
      </c>
      <c r="H2" s="135" t="s">
        <v>9</v>
      </c>
      <c r="I2" s="15" t="s">
        <v>10</v>
      </c>
    </row>
    <row r="3" spans="1:23" x14ac:dyDescent="0.3">
      <c r="A3" s="21" t="s">
        <v>63</v>
      </c>
      <c r="B3" s="34">
        <v>5378.9527699999999</v>
      </c>
      <c r="C3" s="154">
        <v>2897.8645139999999</v>
      </c>
      <c r="D3" s="34">
        <v>0</v>
      </c>
      <c r="E3" s="34">
        <v>0</v>
      </c>
      <c r="F3" s="34">
        <v>0</v>
      </c>
      <c r="G3" s="34">
        <v>0</v>
      </c>
      <c r="H3" s="154">
        <v>-181.643113</v>
      </c>
      <c r="I3" s="34">
        <v>8095.1741709999997</v>
      </c>
      <c r="J3" s="42"/>
      <c r="K3" s="14"/>
      <c r="L3" s="14"/>
      <c r="M3" s="14"/>
      <c r="N3" s="14"/>
      <c r="P3" s="14"/>
      <c r="Q3" s="14"/>
      <c r="R3" s="14"/>
      <c r="S3" s="14"/>
      <c r="T3" s="14"/>
      <c r="U3" s="14"/>
      <c r="V3" s="14"/>
      <c r="W3" s="14"/>
    </row>
    <row r="4" spans="1:23" s="74" customFormat="1" x14ac:dyDescent="0.3">
      <c r="A4" s="71" t="s">
        <v>64</v>
      </c>
      <c r="B4" s="95">
        <v>-4266.6120890000002</v>
      </c>
      <c r="C4" s="155">
        <v>-2297.6727540000002</v>
      </c>
      <c r="D4" s="95">
        <v>0</v>
      </c>
      <c r="E4" s="95">
        <v>0</v>
      </c>
      <c r="F4" s="95">
        <v>0</v>
      </c>
      <c r="G4" s="95">
        <v>0</v>
      </c>
      <c r="H4" s="155">
        <v>163.97814500000001</v>
      </c>
      <c r="I4" s="95">
        <v>-6400.3066980000003</v>
      </c>
      <c r="J4" s="96"/>
      <c r="K4" s="97"/>
      <c r="L4" s="97"/>
      <c r="M4" s="97"/>
      <c r="N4" s="97"/>
      <c r="P4" s="97"/>
      <c r="Q4" s="97"/>
      <c r="R4" s="97"/>
      <c r="S4" s="97"/>
      <c r="T4" s="97"/>
      <c r="U4" s="97"/>
      <c r="V4" s="97"/>
      <c r="W4" s="97"/>
    </row>
    <row r="5" spans="1:23" s="74" customFormat="1" x14ac:dyDescent="0.3">
      <c r="A5" s="71" t="s">
        <v>65</v>
      </c>
      <c r="B5" s="95">
        <v>-965.64815799999997</v>
      </c>
      <c r="C5" s="155">
        <v>-263.94016399999998</v>
      </c>
      <c r="D5" s="95">
        <v>0</v>
      </c>
      <c r="E5" s="95">
        <v>0</v>
      </c>
      <c r="F5" s="95">
        <v>0</v>
      </c>
      <c r="G5" s="95">
        <v>0</v>
      </c>
      <c r="H5" s="155">
        <v>2.3797649999999999</v>
      </c>
      <c r="I5" s="95">
        <v>-1227.2085569999999</v>
      </c>
      <c r="J5" s="96"/>
      <c r="K5" s="97"/>
      <c r="L5" s="97"/>
      <c r="M5" s="97"/>
      <c r="N5" s="97"/>
      <c r="P5" s="97"/>
      <c r="Q5" s="97"/>
      <c r="R5" s="97"/>
      <c r="S5" s="97"/>
      <c r="T5" s="97"/>
      <c r="U5" s="97"/>
      <c r="V5" s="97"/>
      <c r="W5" s="97"/>
    </row>
    <row r="6" spans="1:23" x14ac:dyDescent="0.3">
      <c r="A6" s="21" t="s">
        <v>66</v>
      </c>
      <c r="B6" s="98">
        <v>-5232.2602470000002</v>
      </c>
      <c r="C6" s="156">
        <v>-2561.6129179999998</v>
      </c>
      <c r="D6" s="98">
        <v>0</v>
      </c>
      <c r="E6" s="98">
        <v>0</v>
      </c>
      <c r="F6" s="98">
        <v>0</v>
      </c>
      <c r="G6" s="98">
        <v>0</v>
      </c>
      <c r="H6" s="156">
        <v>166.35791</v>
      </c>
      <c r="I6" s="98">
        <v>-7627.5152550000003</v>
      </c>
      <c r="J6" s="25"/>
      <c r="K6" s="14"/>
      <c r="L6" s="14"/>
      <c r="M6" s="14"/>
      <c r="N6" s="14"/>
      <c r="P6" s="14"/>
      <c r="Q6" s="14"/>
      <c r="R6" s="14"/>
      <c r="S6" s="14"/>
      <c r="T6" s="14"/>
      <c r="U6" s="14"/>
      <c r="V6" s="14"/>
      <c r="W6" s="14"/>
    </row>
    <row r="7" spans="1:23" s="17" customFormat="1" x14ac:dyDescent="0.3">
      <c r="A7" s="57" t="s">
        <v>67</v>
      </c>
      <c r="B7" s="99">
        <f>+B3+B6</f>
        <v>146.69252299999971</v>
      </c>
      <c r="C7" s="157">
        <f t="shared" ref="C7:I7" si="0">+C3+C6</f>
        <v>336.25159600000006</v>
      </c>
      <c r="D7" s="99">
        <f t="shared" si="0"/>
        <v>0</v>
      </c>
      <c r="E7" s="99">
        <f t="shared" ref="E7:G7" si="1">+E3+E6</f>
        <v>0</v>
      </c>
      <c r="F7" s="99">
        <f t="shared" si="1"/>
        <v>0</v>
      </c>
      <c r="G7" s="99">
        <f t="shared" si="1"/>
        <v>0</v>
      </c>
      <c r="H7" s="157">
        <f t="shared" si="0"/>
        <v>-15.285202999999996</v>
      </c>
      <c r="I7" s="99">
        <f t="shared" si="0"/>
        <v>467.65891599999941</v>
      </c>
      <c r="J7" s="25"/>
      <c r="K7" s="83"/>
      <c r="L7" s="83"/>
      <c r="M7" s="83"/>
      <c r="N7" s="83"/>
      <c r="P7" s="83"/>
      <c r="Q7" s="83"/>
      <c r="R7" s="83"/>
      <c r="S7" s="83"/>
      <c r="T7" s="83"/>
      <c r="U7" s="83"/>
      <c r="V7" s="83"/>
      <c r="W7" s="83"/>
    </row>
    <row r="8" spans="1:23" x14ac:dyDescent="0.3">
      <c r="A8" s="21" t="s">
        <v>68</v>
      </c>
      <c r="B8" s="34">
        <v>-122.08319899999999</v>
      </c>
      <c r="C8" s="154">
        <v>-437.68172399999997</v>
      </c>
      <c r="D8" s="34">
        <v>0</v>
      </c>
      <c r="E8" s="34">
        <v>0</v>
      </c>
      <c r="F8" s="34">
        <v>0</v>
      </c>
      <c r="G8" s="34">
        <v>0</v>
      </c>
      <c r="H8" s="154">
        <v>0</v>
      </c>
      <c r="I8" s="34">
        <v>-559.76492299999995</v>
      </c>
      <c r="J8" s="25"/>
      <c r="K8" s="14"/>
      <c r="L8" s="14"/>
      <c r="M8" s="14"/>
      <c r="N8" s="14"/>
      <c r="P8" s="14"/>
      <c r="Q8" s="14"/>
      <c r="R8" s="14"/>
      <c r="S8" s="14"/>
      <c r="T8" s="14"/>
      <c r="U8" s="14"/>
      <c r="V8" s="14"/>
      <c r="W8" s="14"/>
    </row>
    <row r="9" spans="1:23" x14ac:dyDescent="0.3">
      <c r="A9" s="21" t="s">
        <v>69</v>
      </c>
      <c r="B9" s="98">
        <v>110.478129</v>
      </c>
      <c r="C9" s="156">
        <v>421.92277800000005</v>
      </c>
      <c r="D9" s="98">
        <v>0</v>
      </c>
      <c r="E9" s="98">
        <v>0</v>
      </c>
      <c r="F9" s="98">
        <v>0</v>
      </c>
      <c r="G9" s="98">
        <v>0</v>
      </c>
      <c r="H9" s="156">
        <v>0</v>
      </c>
      <c r="I9" s="98">
        <v>532.30090700000005</v>
      </c>
      <c r="J9" s="25"/>
      <c r="K9" s="14"/>
      <c r="L9" s="14"/>
      <c r="M9" s="14"/>
      <c r="N9" s="14"/>
      <c r="P9" s="14"/>
      <c r="Q9" s="14"/>
      <c r="R9" s="14"/>
      <c r="S9" s="14"/>
      <c r="T9" s="14"/>
      <c r="U9" s="14"/>
      <c r="V9" s="14"/>
      <c r="W9" s="14"/>
    </row>
    <row r="10" spans="1:23" s="17" customFormat="1" x14ac:dyDescent="0.3">
      <c r="A10" s="57" t="s">
        <v>70</v>
      </c>
      <c r="B10" s="100">
        <f>+B8+B9</f>
        <v>-11.605069999999998</v>
      </c>
      <c r="C10" s="158">
        <f t="shared" ref="C10:I10" si="2">+C8+C9</f>
        <v>-15.758945999999924</v>
      </c>
      <c r="D10" s="100">
        <f t="shared" si="2"/>
        <v>0</v>
      </c>
      <c r="E10" s="100">
        <f t="shared" ref="E10:G10" si="3">+E8+E9</f>
        <v>0</v>
      </c>
      <c r="F10" s="100">
        <f t="shared" si="3"/>
        <v>0</v>
      </c>
      <c r="G10" s="100">
        <f t="shared" si="3"/>
        <v>0</v>
      </c>
      <c r="H10" s="158">
        <f t="shared" si="2"/>
        <v>0</v>
      </c>
      <c r="I10" s="100">
        <f t="shared" si="2"/>
        <v>-27.464015999999901</v>
      </c>
      <c r="J10" s="25"/>
      <c r="K10" s="83"/>
      <c r="L10" s="83"/>
      <c r="M10" s="83"/>
      <c r="N10" s="83"/>
      <c r="P10" s="83"/>
      <c r="Q10" s="83"/>
      <c r="R10" s="83"/>
      <c r="S10" s="83"/>
      <c r="T10" s="83"/>
      <c r="U10" s="83"/>
      <c r="V10" s="83"/>
      <c r="W10" s="83"/>
    </row>
    <row r="11" spans="1:23" s="17" customFormat="1" x14ac:dyDescent="0.3">
      <c r="A11" s="57" t="s">
        <v>71</v>
      </c>
      <c r="B11" s="99">
        <f>+B7+B10</f>
        <v>135.0874529999997</v>
      </c>
      <c r="C11" s="157">
        <f t="shared" ref="C11:I11" si="4">+C7+C10</f>
        <v>320.49265000000014</v>
      </c>
      <c r="D11" s="99">
        <f t="shared" si="4"/>
        <v>0</v>
      </c>
      <c r="E11" s="99">
        <f t="shared" ref="E11:G11" si="5">+E7+E10</f>
        <v>0</v>
      </c>
      <c r="F11" s="99">
        <f t="shared" si="5"/>
        <v>0</v>
      </c>
      <c r="G11" s="99">
        <f t="shared" si="5"/>
        <v>0</v>
      </c>
      <c r="H11" s="157">
        <f t="shared" si="4"/>
        <v>-15.285202999999996</v>
      </c>
      <c r="I11" s="99">
        <f t="shared" si="4"/>
        <v>440.19489999999951</v>
      </c>
      <c r="J11" s="25"/>
      <c r="K11" s="83"/>
      <c r="L11" s="83"/>
      <c r="M11" s="83"/>
      <c r="N11" s="83"/>
      <c r="P11" s="83"/>
      <c r="Q11" s="83"/>
      <c r="R11" s="83"/>
      <c r="S11" s="83"/>
      <c r="T11" s="83"/>
      <c r="U11" s="83"/>
      <c r="V11" s="83"/>
      <c r="W11" s="83"/>
    </row>
    <row r="12" spans="1:23" x14ac:dyDescent="0.3">
      <c r="A12" s="21" t="s">
        <v>49</v>
      </c>
      <c r="B12" s="34"/>
      <c r="C12" s="154"/>
      <c r="D12" s="34"/>
      <c r="E12" s="34"/>
      <c r="F12" s="34"/>
      <c r="G12" s="34"/>
      <c r="H12" s="154"/>
      <c r="I12" s="34"/>
      <c r="J12" s="25"/>
      <c r="K12" s="14"/>
      <c r="L12" s="14"/>
      <c r="M12" s="14"/>
      <c r="N12" s="14"/>
      <c r="P12" s="14"/>
      <c r="Q12" s="14"/>
      <c r="R12" s="14"/>
      <c r="S12" s="14"/>
      <c r="T12" s="14"/>
      <c r="U12" s="14"/>
      <c r="V12" s="14"/>
      <c r="W12" s="14"/>
    </row>
    <row r="13" spans="1:23" x14ac:dyDescent="0.3">
      <c r="A13" s="21" t="s">
        <v>72</v>
      </c>
      <c r="B13" s="34">
        <v>396.41939300000001</v>
      </c>
      <c r="C13" s="154">
        <v>3657.984418</v>
      </c>
      <c r="D13" s="34">
        <v>89.139483999999996</v>
      </c>
      <c r="E13" s="34">
        <v>494.698577</v>
      </c>
      <c r="F13" s="34">
        <v>4.9903560000000002</v>
      </c>
      <c r="G13" s="34">
        <v>72.478994</v>
      </c>
      <c r="H13" s="154">
        <v>-82.753857999999994</v>
      </c>
      <c r="I13" s="34">
        <v>4632.9573639999999</v>
      </c>
      <c r="J13" s="25"/>
      <c r="K13" s="14"/>
      <c r="L13" s="14"/>
      <c r="M13" s="14"/>
      <c r="N13" s="14"/>
      <c r="P13" s="14"/>
      <c r="Q13" s="14"/>
      <c r="R13" s="14"/>
      <c r="S13" s="14"/>
      <c r="T13" s="14"/>
      <c r="U13" s="14"/>
      <c r="V13" s="14"/>
      <c r="W13" s="14"/>
    </row>
    <row r="14" spans="1:23" x14ac:dyDescent="0.3">
      <c r="A14" s="21" t="s">
        <v>73</v>
      </c>
      <c r="B14" s="34">
        <v>185.98378099999999</v>
      </c>
      <c r="C14" s="154">
        <v>4570.5273779999998</v>
      </c>
      <c r="D14" s="34">
        <v>-13.636793000000001</v>
      </c>
      <c r="E14" s="34">
        <v>-31.411218000000002</v>
      </c>
      <c r="F14" s="34">
        <v>0.33091999999999999</v>
      </c>
      <c r="G14" s="34">
        <v>21.312984</v>
      </c>
      <c r="H14" s="154">
        <v>-14.90326</v>
      </c>
      <c r="I14" s="34">
        <v>4718.2037920000002</v>
      </c>
      <c r="J14" s="25"/>
      <c r="K14" s="14"/>
      <c r="L14" s="14"/>
      <c r="M14" s="14"/>
      <c r="N14" s="14"/>
      <c r="P14" s="14"/>
      <c r="Q14" s="14"/>
      <c r="R14" s="14"/>
      <c r="S14" s="14"/>
      <c r="T14" s="14"/>
      <c r="U14" s="14"/>
      <c r="V14" s="14"/>
      <c r="W14" s="14"/>
    </row>
    <row r="15" spans="1:23" x14ac:dyDescent="0.3">
      <c r="A15" s="21" t="s">
        <v>74</v>
      </c>
      <c r="B15" s="34">
        <v>-0.35361700000000001</v>
      </c>
      <c r="C15" s="154">
        <v>0.86455199999999999</v>
      </c>
      <c r="D15" s="34">
        <v>-22.501778000000002</v>
      </c>
      <c r="E15" s="34">
        <v>1.825061</v>
      </c>
      <c r="F15" s="34">
        <v>-8.2900000000000005E-3</v>
      </c>
      <c r="G15" s="34">
        <v>-0.77</v>
      </c>
      <c r="H15" s="154">
        <v>0.45648</v>
      </c>
      <c r="I15" s="34">
        <v>-20.487591999999999</v>
      </c>
      <c r="J15" s="25"/>
      <c r="K15" s="14"/>
      <c r="L15" s="14"/>
      <c r="M15" s="14"/>
      <c r="N15" s="14"/>
      <c r="P15" s="14"/>
      <c r="Q15" s="14"/>
      <c r="R15" s="14"/>
      <c r="S15" s="14"/>
      <c r="T15" s="14"/>
      <c r="U15" s="14"/>
      <c r="V15" s="14"/>
      <c r="W15" s="14"/>
    </row>
    <row r="16" spans="1:23" x14ac:dyDescent="0.3">
      <c r="A16" s="21" t="s">
        <v>75</v>
      </c>
      <c r="B16" s="34">
        <v>-253.08042699999999</v>
      </c>
      <c r="C16" s="154">
        <v>-5157.4919879999998</v>
      </c>
      <c r="D16" s="34">
        <v>0</v>
      </c>
      <c r="E16" s="34">
        <v>0</v>
      </c>
      <c r="F16" s="34">
        <v>0</v>
      </c>
      <c r="G16" s="34">
        <v>0</v>
      </c>
      <c r="H16" s="154">
        <v>205.07759899999999</v>
      </c>
      <c r="I16" s="34">
        <v>-5205.4948160000004</v>
      </c>
      <c r="J16" s="25"/>
      <c r="K16" s="14"/>
      <c r="L16" s="14"/>
      <c r="M16" s="14"/>
      <c r="N16" s="14"/>
      <c r="P16" s="14"/>
      <c r="Q16" s="14"/>
      <c r="R16" s="14"/>
      <c r="S16" s="14"/>
      <c r="T16" s="14"/>
      <c r="U16" s="14"/>
      <c r="V16" s="14"/>
      <c r="W16" s="14"/>
    </row>
    <row r="17" spans="1:23" x14ac:dyDescent="0.3">
      <c r="A17" s="21" t="s">
        <v>76</v>
      </c>
      <c r="B17" s="34">
        <v>10.195864</v>
      </c>
      <c r="C17" s="154">
        <v>-16.163343999999999</v>
      </c>
      <c r="D17" s="34">
        <v>0</v>
      </c>
      <c r="E17" s="34">
        <v>0</v>
      </c>
      <c r="F17" s="34">
        <v>0</v>
      </c>
      <c r="G17" s="34">
        <v>0</v>
      </c>
      <c r="H17" s="154">
        <v>0</v>
      </c>
      <c r="I17" s="34">
        <v>-5.9674800000000001</v>
      </c>
      <c r="J17" s="25"/>
      <c r="K17" s="14"/>
      <c r="L17" s="14"/>
      <c r="M17" s="14"/>
      <c r="N17" s="14"/>
      <c r="P17" s="14"/>
      <c r="Q17" s="14"/>
      <c r="R17" s="14"/>
      <c r="S17" s="14"/>
      <c r="T17" s="14"/>
      <c r="U17" s="14"/>
      <c r="V17" s="14"/>
      <c r="W17" s="14"/>
    </row>
    <row r="18" spans="1:23" x14ac:dyDescent="0.3">
      <c r="A18" s="21" t="s">
        <v>77</v>
      </c>
      <c r="B18" s="34">
        <v>-143.457189</v>
      </c>
      <c r="C18" s="154">
        <v>-2030.5726139999999</v>
      </c>
      <c r="D18" s="34">
        <v>-53.608783000000003</v>
      </c>
      <c r="E18" s="34">
        <v>-285.40934499999997</v>
      </c>
      <c r="F18" s="34">
        <v>-7.0407390000000003</v>
      </c>
      <c r="G18" s="34">
        <v>-87.445409999999995</v>
      </c>
      <c r="H18" s="154">
        <v>-128.512348</v>
      </c>
      <c r="I18" s="34">
        <v>-2736.0464280000001</v>
      </c>
      <c r="J18" s="25"/>
      <c r="K18" s="14"/>
      <c r="L18" s="14"/>
      <c r="M18" s="14"/>
      <c r="N18" s="14"/>
      <c r="P18" s="14"/>
      <c r="Q18" s="14"/>
      <c r="R18" s="14"/>
      <c r="S18" s="14"/>
      <c r="T18" s="14"/>
      <c r="U18" s="14"/>
      <c r="V18" s="14"/>
      <c r="W18" s="14"/>
    </row>
    <row r="19" spans="1:23" x14ac:dyDescent="0.3">
      <c r="A19" s="21" t="s">
        <v>78</v>
      </c>
      <c r="B19" s="98">
        <v>-11.226774000000001</v>
      </c>
      <c r="C19" s="156">
        <v>-103.34241299999999</v>
      </c>
      <c r="D19" s="98">
        <v>-97.738020000000006</v>
      </c>
      <c r="E19" s="98">
        <v>-81.798280000000005</v>
      </c>
      <c r="F19" s="98">
        <v>0</v>
      </c>
      <c r="G19" s="98">
        <v>-1.6340300000000001</v>
      </c>
      <c r="H19" s="156">
        <v>79.605475999999996</v>
      </c>
      <c r="I19" s="98">
        <v>-216.134041</v>
      </c>
      <c r="J19" s="25"/>
      <c r="K19" s="14"/>
      <c r="L19" s="14"/>
      <c r="M19" s="14"/>
      <c r="N19" s="14"/>
      <c r="P19" s="14"/>
      <c r="Q19" s="14"/>
      <c r="R19" s="14"/>
      <c r="S19" s="14"/>
      <c r="T19" s="14"/>
      <c r="U19" s="14"/>
      <c r="V19" s="14"/>
      <c r="W19" s="14"/>
    </row>
    <row r="20" spans="1:23" s="17" customFormat="1" x14ac:dyDescent="0.3">
      <c r="A20" s="57" t="s">
        <v>79</v>
      </c>
      <c r="B20" s="99">
        <f t="shared" ref="B20:I20" si="6">SUM(B13:B19)</f>
        <v>184.48103100000009</v>
      </c>
      <c r="C20" s="157">
        <f t="shared" si="6"/>
        <v>921.80598899999825</v>
      </c>
      <c r="D20" s="99">
        <f t="shared" si="6"/>
        <v>-98.345890000000011</v>
      </c>
      <c r="E20" s="99">
        <f t="shared" si="6"/>
        <v>97.904795000000007</v>
      </c>
      <c r="F20" s="99">
        <f t="shared" si="6"/>
        <v>-1.7277529999999999</v>
      </c>
      <c r="G20" s="99">
        <f t="shared" si="6"/>
        <v>3.9425380000000088</v>
      </c>
      <c r="H20" s="157">
        <f t="shared" si="6"/>
        <v>58.970088999999987</v>
      </c>
      <c r="I20" s="99">
        <f t="shared" si="6"/>
        <v>1167.0307989999999</v>
      </c>
      <c r="J20" s="25"/>
      <c r="K20" s="83"/>
      <c r="L20" s="83"/>
      <c r="M20" s="83"/>
      <c r="N20" s="83"/>
      <c r="P20" s="83"/>
      <c r="Q20" s="83"/>
      <c r="R20" s="83"/>
      <c r="S20" s="83"/>
      <c r="T20" s="83"/>
      <c r="U20" s="83"/>
      <c r="V20" s="83"/>
      <c r="W20" s="83"/>
    </row>
    <row r="21" spans="1:23" x14ac:dyDescent="0.3">
      <c r="A21" s="21"/>
      <c r="B21" s="34"/>
      <c r="C21" s="154"/>
      <c r="D21" s="34"/>
      <c r="E21" s="34"/>
      <c r="F21" s="34"/>
      <c r="G21" s="34"/>
      <c r="H21" s="154"/>
      <c r="I21" s="34"/>
      <c r="J21" s="25"/>
      <c r="K21" s="14"/>
      <c r="L21" s="14"/>
      <c r="M21" s="14"/>
      <c r="N21" s="14"/>
      <c r="P21" s="14"/>
      <c r="Q21" s="14"/>
      <c r="R21" s="14"/>
      <c r="S21" s="14"/>
      <c r="T21" s="14"/>
      <c r="U21" s="14"/>
      <c r="V21" s="14"/>
      <c r="W21" s="14"/>
    </row>
    <row r="22" spans="1:23" x14ac:dyDescent="0.3">
      <c r="A22" s="21" t="s">
        <v>80</v>
      </c>
      <c r="B22" s="34">
        <v>0</v>
      </c>
      <c r="C22" s="154">
        <v>5.9875949999999998</v>
      </c>
      <c r="D22" s="34">
        <v>0</v>
      </c>
      <c r="E22" s="34">
        <v>0</v>
      </c>
      <c r="F22" s="34">
        <v>2.5843999999999999E-2</v>
      </c>
      <c r="G22" s="34">
        <v>2.415346</v>
      </c>
      <c r="H22" s="154">
        <v>0</v>
      </c>
      <c r="I22" s="34">
        <v>8.4287849999999995</v>
      </c>
      <c r="J22" s="25"/>
      <c r="K22" s="14"/>
      <c r="L22" s="14"/>
      <c r="M22" s="14"/>
      <c r="N22" s="14"/>
      <c r="P22" s="14"/>
      <c r="Q22" s="14"/>
      <c r="R22" s="14"/>
      <c r="S22" s="14"/>
      <c r="T22" s="14"/>
      <c r="U22" s="14"/>
      <c r="V22" s="14"/>
      <c r="W22" s="14"/>
    </row>
    <row r="23" spans="1:23" x14ac:dyDescent="0.3">
      <c r="A23" s="21" t="s">
        <v>81</v>
      </c>
      <c r="B23" s="34">
        <v>6.3694000000000001E-2</v>
      </c>
      <c r="C23" s="154">
        <v>53.836447</v>
      </c>
      <c r="D23" s="34">
        <v>247.89469399999999</v>
      </c>
      <c r="E23" s="34">
        <v>3.131955</v>
      </c>
      <c r="F23" s="34">
        <v>244.49473800000001</v>
      </c>
      <c r="G23" s="34">
        <v>0.15760399999999999</v>
      </c>
      <c r="H23" s="154">
        <v>-215.36700300000001</v>
      </c>
      <c r="I23" s="34">
        <v>334.212129</v>
      </c>
      <c r="J23" s="25"/>
      <c r="K23" s="14"/>
      <c r="L23" s="14"/>
      <c r="M23" s="14"/>
      <c r="N23" s="14"/>
      <c r="P23" s="14"/>
      <c r="Q23" s="14"/>
      <c r="R23" s="14"/>
      <c r="S23" s="14"/>
      <c r="T23" s="14"/>
      <c r="U23" s="14"/>
      <c r="V23" s="14"/>
      <c r="W23" s="14"/>
    </row>
    <row r="24" spans="1:23" x14ac:dyDescent="0.3">
      <c r="A24" s="21" t="s">
        <v>82</v>
      </c>
      <c r="B24" s="98">
        <v>11.727338</v>
      </c>
      <c r="C24" s="156">
        <v>104.74618100000001</v>
      </c>
      <c r="D24" s="98">
        <v>76.435237000000001</v>
      </c>
      <c r="E24" s="98">
        <v>16.741063</v>
      </c>
      <c r="F24" s="98">
        <v>6.1496760000000004</v>
      </c>
      <c r="G24" s="98">
        <v>183.293003</v>
      </c>
      <c r="H24" s="156">
        <v>-10.435256000000001</v>
      </c>
      <c r="I24" s="98">
        <v>388.657242</v>
      </c>
      <c r="J24" s="25"/>
      <c r="K24" s="14"/>
      <c r="L24" s="14"/>
      <c r="M24" s="14"/>
      <c r="N24" s="14"/>
      <c r="P24" s="14"/>
      <c r="Q24" s="14"/>
      <c r="R24" s="14"/>
      <c r="S24" s="14"/>
      <c r="T24" s="14"/>
      <c r="U24" s="14"/>
      <c r="V24" s="14"/>
      <c r="W24" s="14"/>
    </row>
    <row r="25" spans="1:23" s="17" customFormat="1" x14ac:dyDescent="0.3">
      <c r="A25" s="57" t="s">
        <v>83</v>
      </c>
      <c r="B25" s="99">
        <f>SUM(B22:B24)</f>
        <v>11.791032</v>
      </c>
      <c r="C25" s="157">
        <f t="shared" ref="C25:I25" si="7">SUM(C22:C24)</f>
        <v>164.570223</v>
      </c>
      <c r="D25" s="99">
        <f t="shared" si="7"/>
        <v>324.32993099999999</v>
      </c>
      <c r="E25" s="99">
        <f t="shared" ref="E25:G25" si="8">SUM(E22:E24)</f>
        <v>19.873018000000002</v>
      </c>
      <c r="F25" s="99">
        <f t="shared" si="8"/>
        <v>250.67025800000002</v>
      </c>
      <c r="G25" s="99">
        <f t="shared" si="8"/>
        <v>185.86595299999999</v>
      </c>
      <c r="H25" s="157">
        <f t="shared" si="7"/>
        <v>-225.80225900000002</v>
      </c>
      <c r="I25" s="99">
        <f t="shared" si="7"/>
        <v>731.29815600000006</v>
      </c>
      <c r="J25" s="25"/>
      <c r="K25" s="83"/>
      <c r="L25" s="83"/>
      <c r="M25" s="83"/>
      <c r="N25" s="83"/>
      <c r="P25" s="83"/>
      <c r="Q25" s="83"/>
      <c r="R25" s="83"/>
      <c r="S25" s="83"/>
      <c r="T25" s="83"/>
      <c r="U25" s="83"/>
      <c r="V25" s="83"/>
      <c r="W25" s="83"/>
    </row>
    <row r="26" spans="1:23" x14ac:dyDescent="0.3">
      <c r="A26" s="21" t="s">
        <v>49</v>
      </c>
      <c r="B26" s="34"/>
      <c r="C26" s="154"/>
      <c r="D26" s="34"/>
      <c r="E26" s="34"/>
      <c r="F26" s="34"/>
      <c r="G26" s="34"/>
      <c r="H26" s="154"/>
      <c r="I26" s="34"/>
      <c r="J26" s="25"/>
      <c r="K26" s="14"/>
      <c r="L26" s="14"/>
      <c r="M26" s="14"/>
      <c r="N26" s="14"/>
      <c r="P26" s="14"/>
      <c r="Q26" s="14"/>
      <c r="R26" s="14"/>
      <c r="S26" s="14"/>
      <c r="T26" s="14"/>
      <c r="U26" s="14"/>
      <c r="V26" s="14"/>
      <c r="W26" s="14"/>
    </row>
    <row r="27" spans="1:23" x14ac:dyDescent="0.3">
      <c r="A27" s="21" t="s">
        <v>84</v>
      </c>
      <c r="B27" s="98">
        <v>-57.897409000000003</v>
      </c>
      <c r="C27" s="156">
        <v>-433.72843699999999</v>
      </c>
      <c r="D27" s="98">
        <v>-134.18488099999999</v>
      </c>
      <c r="E27" s="98">
        <v>-15.321847999999999</v>
      </c>
      <c r="F27" s="98">
        <v>-247.75900799999999</v>
      </c>
      <c r="G27" s="98">
        <v>-203.39210299999999</v>
      </c>
      <c r="H27" s="156">
        <v>142.72429700000001</v>
      </c>
      <c r="I27" s="98">
        <v>-949.55938900000001</v>
      </c>
      <c r="J27" s="25"/>
      <c r="K27" s="14"/>
      <c r="L27" s="14"/>
      <c r="M27" s="14"/>
      <c r="N27" s="14"/>
      <c r="P27" s="14"/>
      <c r="Q27" s="14"/>
      <c r="R27" s="14"/>
      <c r="S27" s="14"/>
      <c r="T27" s="14"/>
      <c r="U27" s="14"/>
      <c r="V27" s="14"/>
      <c r="W27" s="14"/>
    </row>
    <row r="28" spans="1:23" s="17" customFormat="1" x14ac:dyDescent="0.3">
      <c r="A28" s="57" t="s">
        <v>85</v>
      </c>
      <c r="B28" s="99">
        <f>+B25+B27</f>
        <v>-46.106377000000002</v>
      </c>
      <c r="C28" s="157">
        <f t="shared" ref="C28:I28" si="9">+C25+C27</f>
        <v>-269.15821399999999</v>
      </c>
      <c r="D28" s="99">
        <f t="shared" si="9"/>
        <v>190.14505</v>
      </c>
      <c r="E28" s="99">
        <f t="shared" ref="E28:G28" si="10">+E25+E27</f>
        <v>4.5511700000000026</v>
      </c>
      <c r="F28" s="99">
        <f t="shared" si="10"/>
        <v>2.9112500000000239</v>
      </c>
      <c r="G28" s="99">
        <f t="shared" si="10"/>
        <v>-17.526150000000001</v>
      </c>
      <c r="H28" s="157">
        <f t="shared" si="9"/>
        <v>-83.077962000000014</v>
      </c>
      <c r="I28" s="99">
        <f t="shared" si="9"/>
        <v>-218.26123299999995</v>
      </c>
      <c r="J28" s="25"/>
      <c r="K28" s="83"/>
      <c r="L28" s="83"/>
      <c r="M28" s="83"/>
      <c r="N28" s="83"/>
      <c r="P28" s="83"/>
      <c r="Q28" s="83"/>
      <c r="R28" s="83"/>
      <c r="S28" s="83"/>
      <c r="T28" s="83"/>
      <c r="U28" s="83"/>
      <c r="V28" s="83"/>
      <c r="W28" s="83"/>
    </row>
    <row r="29" spans="1:23" x14ac:dyDescent="0.3">
      <c r="A29" s="21" t="s">
        <v>49</v>
      </c>
      <c r="B29" s="98"/>
      <c r="C29" s="156"/>
      <c r="D29" s="98"/>
      <c r="E29" s="98"/>
      <c r="F29" s="98"/>
      <c r="G29" s="98"/>
      <c r="H29" s="156"/>
      <c r="I29" s="98"/>
      <c r="J29" s="25"/>
      <c r="K29" s="14"/>
      <c r="L29" s="14"/>
      <c r="M29" s="14"/>
      <c r="N29" s="14"/>
      <c r="P29" s="14"/>
      <c r="Q29" s="14"/>
      <c r="R29" s="14"/>
      <c r="S29" s="14"/>
      <c r="T29" s="14"/>
      <c r="U29" s="14"/>
      <c r="V29" s="14"/>
      <c r="W29" s="14"/>
    </row>
    <row r="30" spans="1:23" s="17" customFormat="1" x14ac:dyDescent="0.3">
      <c r="A30" s="57" t="s">
        <v>86</v>
      </c>
      <c r="B30" s="99">
        <f t="shared" ref="B30:I30" si="11">+B11+B20+B28</f>
        <v>273.46210699999978</v>
      </c>
      <c r="C30" s="157">
        <f t="shared" si="11"/>
        <v>973.14042499999823</v>
      </c>
      <c r="D30" s="99">
        <f t="shared" si="11"/>
        <v>91.799159999999986</v>
      </c>
      <c r="E30" s="99">
        <f t="shared" si="11"/>
        <v>102.45596500000001</v>
      </c>
      <c r="F30" s="99">
        <f t="shared" si="11"/>
        <v>1.183497000000024</v>
      </c>
      <c r="G30" s="99">
        <f t="shared" si="11"/>
        <v>-13.583611999999992</v>
      </c>
      <c r="H30" s="157">
        <f t="shared" si="11"/>
        <v>-39.393076000000022</v>
      </c>
      <c r="I30" s="99">
        <f t="shared" si="11"/>
        <v>1388.9644659999994</v>
      </c>
      <c r="J30" s="25"/>
      <c r="K30" s="83"/>
      <c r="L30" s="83"/>
      <c r="M30" s="83"/>
      <c r="N30" s="83"/>
      <c r="P30" s="83"/>
      <c r="Q30" s="83"/>
      <c r="R30" s="83"/>
      <c r="S30" s="83"/>
      <c r="T30" s="83"/>
      <c r="U30" s="83"/>
      <c r="V30" s="83"/>
      <c r="W30" s="83"/>
    </row>
    <row r="31" spans="1:23" x14ac:dyDescent="0.3">
      <c r="A31" s="21" t="s">
        <v>49</v>
      </c>
      <c r="B31" s="34"/>
      <c r="C31" s="154"/>
      <c r="D31" s="34"/>
      <c r="E31" s="34"/>
      <c r="F31" s="34"/>
      <c r="G31" s="34"/>
      <c r="H31" s="154"/>
      <c r="I31" s="34"/>
      <c r="J31" s="25"/>
      <c r="K31" s="14"/>
      <c r="L31" s="14"/>
      <c r="M31" s="14"/>
      <c r="N31" s="14"/>
      <c r="P31" s="14"/>
      <c r="Q31" s="14"/>
      <c r="R31" s="14"/>
      <c r="S31" s="14"/>
      <c r="T31" s="14"/>
      <c r="U31" s="14"/>
      <c r="V31" s="14"/>
      <c r="W31" s="14"/>
    </row>
    <row r="32" spans="1:23" x14ac:dyDescent="0.3">
      <c r="A32" s="21" t="s">
        <v>87</v>
      </c>
      <c r="B32" s="34">
        <v>-68.735063999999994</v>
      </c>
      <c r="C32" s="154">
        <v>-239.27717899999999</v>
      </c>
      <c r="D32" s="34">
        <v>-23.684173000000001</v>
      </c>
      <c r="E32" s="34">
        <v>-26.433637000000001</v>
      </c>
      <c r="F32" s="34">
        <v>-3.8175629999999998</v>
      </c>
      <c r="G32" s="34">
        <v>48.968395000000001</v>
      </c>
      <c r="H32" s="154">
        <v>9.7137860000000007</v>
      </c>
      <c r="I32" s="34">
        <v>-303.26543500000002</v>
      </c>
      <c r="J32" s="25"/>
      <c r="K32" s="14"/>
      <c r="L32" s="14"/>
      <c r="M32" s="14"/>
      <c r="N32" s="14"/>
      <c r="P32" s="14"/>
      <c r="Q32" s="14"/>
      <c r="R32" s="14"/>
      <c r="S32" s="14"/>
      <c r="T32" s="14"/>
      <c r="U32" s="14"/>
      <c r="V32" s="14"/>
      <c r="W32" s="14"/>
    </row>
    <row r="33" spans="1:23" x14ac:dyDescent="0.3">
      <c r="A33" s="21"/>
      <c r="B33" s="98"/>
      <c r="C33" s="156"/>
      <c r="D33" s="98"/>
      <c r="E33" s="98"/>
      <c r="F33" s="98"/>
      <c r="G33" s="98"/>
      <c r="H33" s="156"/>
      <c r="I33" s="98"/>
      <c r="J33" s="25"/>
      <c r="K33" s="14"/>
      <c r="L33" s="14"/>
      <c r="M33" s="14"/>
      <c r="N33" s="14"/>
      <c r="P33" s="14"/>
      <c r="Q33" s="14"/>
      <c r="R33" s="14"/>
      <c r="S33" s="14"/>
      <c r="T33" s="14"/>
      <c r="U33" s="14"/>
      <c r="V33" s="14"/>
      <c r="W33" s="14"/>
    </row>
    <row r="34" spans="1:23" s="17" customFormat="1" x14ac:dyDescent="0.3">
      <c r="A34" s="57" t="s">
        <v>88</v>
      </c>
      <c r="B34" s="99">
        <f>+B30+B32</f>
        <v>204.72704299999978</v>
      </c>
      <c r="C34" s="157">
        <f t="shared" ref="C34:I34" si="12">+C30+C32</f>
        <v>733.8632459999983</v>
      </c>
      <c r="D34" s="99">
        <f t="shared" si="12"/>
        <v>68.114986999999985</v>
      </c>
      <c r="E34" s="99">
        <f t="shared" ref="E34:G34" si="13">+E30+E32</f>
        <v>76.022328000000002</v>
      </c>
      <c r="F34" s="99">
        <f t="shared" si="13"/>
        <v>-2.6340659999999758</v>
      </c>
      <c r="G34" s="99">
        <f t="shared" si="13"/>
        <v>35.384783000000013</v>
      </c>
      <c r="H34" s="157">
        <f t="shared" si="12"/>
        <v>-29.679290000000023</v>
      </c>
      <c r="I34" s="99">
        <f t="shared" si="12"/>
        <v>1085.6990309999994</v>
      </c>
      <c r="J34" s="25"/>
      <c r="K34" s="83"/>
      <c r="L34" s="83"/>
      <c r="M34" s="83"/>
      <c r="N34" s="83"/>
      <c r="P34" s="83"/>
      <c r="Q34" s="83"/>
      <c r="R34" s="83"/>
      <c r="S34" s="83"/>
      <c r="T34" s="83"/>
      <c r="U34" s="83"/>
      <c r="V34" s="83"/>
      <c r="W34" s="83"/>
    </row>
    <row r="35" spans="1:23" x14ac:dyDescent="0.3">
      <c r="A35" s="21"/>
      <c r="B35" s="34"/>
      <c r="C35" s="154"/>
      <c r="D35" s="34"/>
      <c r="E35" s="34"/>
      <c r="F35" s="34"/>
      <c r="G35" s="34"/>
      <c r="H35" s="154"/>
      <c r="I35" s="34"/>
      <c r="J35" s="25"/>
      <c r="K35" s="14"/>
      <c r="L35" s="14"/>
      <c r="M35" s="14"/>
      <c r="N35" s="14"/>
      <c r="P35" s="14"/>
      <c r="Q35" s="14"/>
      <c r="R35" s="14"/>
      <c r="S35" s="14"/>
      <c r="T35" s="14"/>
      <c r="U35" s="14"/>
      <c r="V35" s="14"/>
      <c r="W35" s="14"/>
    </row>
    <row r="36" spans="1:23" x14ac:dyDescent="0.3">
      <c r="A36" s="71" t="s">
        <v>89</v>
      </c>
      <c r="B36" s="34"/>
      <c r="C36" s="154"/>
      <c r="D36" s="34"/>
      <c r="E36" s="34"/>
      <c r="F36" s="34"/>
      <c r="G36" s="34"/>
      <c r="H36" s="154"/>
      <c r="I36" s="34"/>
      <c r="J36" s="25"/>
      <c r="K36" s="14"/>
      <c r="L36" s="14"/>
      <c r="M36" s="14"/>
      <c r="N36" s="14"/>
      <c r="P36" s="14"/>
      <c r="Q36" s="14"/>
      <c r="R36" s="14"/>
      <c r="S36" s="14"/>
      <c r="T36" s="14"/>
      <c r="U36" s="14"/>
      <c r="V36" s="14"/>
      <c r="W36" s="14"/>
    </row>
    <row r="37" spans="1:23" x14ac:dyDescent="0.3">
      <c r="A37" s="21" t="s">
        <v>50</v>
      </c>
      <c r="B37" s="34">
        <v>3.9829000000000003E-2</v>
      </c>
      <c r="C37" s="154">
        <v>-0.24482400000000001</v>
      </c>
      <c r="D37" s="34">
        <v>0</v>
      </c>
      <c r="E37" s="34">
        <v>0</v>
      </c>
      <c r="F37" s="34">
        <v>0.21390000000000001</v>
      </c>
      <c r="G37" s="34">
        <v>-0.36903900000000001</v>
      </c>
      <c r="H37" s="154">
        <v>0</v>
      </c>
      <c r="I37" s="34">
        <v>-0.36013400000000001</v>
      </c>
      <c r="J37" s="25"/>
      <c r="K37" s="14"/>
      <c r="L37" s="14"/>
      <c r="M37" s="14"/>
      <c r="N37" s="14"/>
      <c r="P37" s="14"/>
      <c r="Q37" s="14"/>
      <c r="R37" s="14"/>
      <c r="S37" s="14"/>
      <c r="T37" s="14"/>
      <c r="U37" s="14"/>
      <c r="V37" s="14"/>
      <c r="W37" s="14"/>
    </row>
    <row r="38" spans="1:23" x14ac:dyDescent="0.3">
      <c r="A38" s="21"/>
      <c r="B38" s="34"/>
      <c r="C38" s="154"/>
      <c r="D38" s="34"/>
      <c r="E38" s="34"/>
      <c r="F38" s="34"/>
      <c r="G38" s="34"/>
      <c r="H38" s="154"/>
      <c r="I38" s="34"/>
      <c r="J38" s="25"/>
      <c r="K38" s="14"/>
      <c r="L38" s="14"/>
      <c r="M38" s="14"/>
      <c r="N38" s="14"/>
    </row>
    <row r="39" spans="1:23" x14ac:dyDescent="0.3">
      <c r="A39" s="21" t="s">
        <v>90</v>
      </c>
      <c r="B39" s="34">
        <v>204.68721400000001</v>
      </c>
      <c r="C39" s="154">
        <v>734.00807299999997</v>
      </c>
      <c r="D39" s="34">
        <v>68.114986999999999</v>
      </c>
      <c r="E39" s="34">
        <v>76.022328000000002</v>
      </c>
      <c r="F39" s="34">
        <v>-2.847966</v>
      </c>
      <c r="G39" s="34">
        <v>-12.371178</v>
      </c>
      <c r="H39" s="154">
        <v>-29.679290000000002</v>
      </c>
      <c r="I39" s="34">
        <v>1037.934168</v>
      </c>
      <c r="J39" s="25"/>
      <c r="K39" s="14"/>
      <c r="L39" s="14"/>
      <c r="M39" s="14"/>
      <c r="N39" s="14"/>
    </row>
    <row r="40" spans="1:23" x14ac:dyDescent="0.3">
      <c r="A40" s="21" t="s">
        <v>91</v>
      </c>
      <c r="B40" s="98">
        <v>0</v>
      </c>
      <c r="C40" s="156">
        <v>0</v>
      </c>
      <c r="D40" s="98">
        <v>0</v>
      </c>
      <c r="E40" s="98">
        <v>0</v>
      </c>
      <c r="F40" s="98">
        <v>0</v>
      </c>
      <c r="G40" s="98">
        <v>48.125</v>
      </c>
      <c r="H40" s="156">
        <v>0</v>
      </c>
      <c r="I40" s="98">
        <v>48.125</v>
      </c>
      <c r="J40" s="25"/>
      <c r="K40" s="14"/>
      <c r="L40" s="14"/>
      <c r="M40" s="14"/>
      <c r="N40" s="14"/>
    </row>
    <row r="41" spans="1:23" s="17" customFormat="1" x14ac:dyDescent="0.3">
      <c r="A41" s="101" t="s">
        <v>92</v>
      </c>
      <c r="B41" s="102">
        <f>+B39+B40</f>
        <v>204.68721400000001</v>
      </c>
      <c r="C41" s="159">
        <f t="shared" ref="C41:I41" si="14">+C39+C40</f>
        <v>734.00807299999997</v>
      </c>
      <c r="D41" s="102">
        <f t="shared" si="14"/>
        <v>68.114986999999999</v>
      </c>
      <c r="E41" s="102">
        <f t="shared" ref="E41:G41" si="15">+E39+E40</f>
        <v>76.022328000000002</v>
      </c>
      <c r="F41" s="102">
        <f t="shared" si="15"/>
        <v>-2.847966</v>
      </c>
      <c r="G41" s="102">
        <f t="shared" si="15"/>
        <v>35.753822</v>
      </c>
      <c r="H41" s="159">
        <f t="shared" si="14"/>
        <v>-29.679290000000002</v>
      </c>
      <c r="I41" s="102">
        <f t="shared" si="14"/>
        <v>1086.059168</v>
      </c>
      <c r="J41" s="25"/>
      <c r="K41" s="83"/>
      <c r="L41" s="83"/>
      <c r="M41" s="83"/>
      <c r="N41" s="83"/>
    </row>
    <row r="42" spans="1:23" s="94" customFormat="1" x14ac:dyDescent="0.3">
      <c r="A42" s="91"/>
      <c r="B42" s="35"/>
      <c r="C42" s="160"/>
      <c r="D42" s="35"/>
      <c r="E42" s="35"/>
      <c r="F42" s="35"/>
      <c r="G42" s="35"/>
      <c r="H42" s="160"/>
      <c r="I42" s="35"/>
      <c r="J42" s="92"/>
      <c r="K42" s="93"/>
      <c r="L42" s="93"/>
      <c r="M42" s="93"/>
      <c r="N42" s="93"/>
    </row>
    <row r="43" spans="1:23" ht="77.400000000000006" customHeight="1" x14ac:dyDescent="0.3">
      <c r="A43" s="12" t="s">
        <v>31</v>
      </c>
      <c r="B43" s="15" t="s">
        <v>5</v>
      </c>
      <c r="C43" s="135" t="s">
        <v>6</v>
      </c>
      <c r="D43" s="15" t="s">
        <v>23</v>
      </c>
      <c r="E43" s="15" t="s">
        <v>29</v>
      </c>
      <c r="F43" s="15" t="s">
        <v>7</v>
      </c>
      <c r="G43" s="15" t="s">
        <v>8</v>
      </c>
      <c r="H43" s="135" t="s">
        <v>9</v>
      </c>
      <c r="I43" s="15" t="s">
        <v>10</v>
      </c>
      <c r="J43" s="25"/>
      <c r="K43" s="14"/>
      <c r="L43" s="14"/>
      <c r="M43" s="14"/>
      <c r="N43" s="14"/>
    </row>
    <row r="44" spans="1:23" x14ac:dyDescent="0.3">
      <c r="A44" s="21" t="s">
        <v>63</v>
      </c>
      <c r="B44" s="35">
        <v>4242.1121229999999</v>
      </c>
      <c r="C44" s="160">
        <v>1446.4643699999999</v>
      </c>
      <c r="D44" s="35">
        <v>0</v>
      </c>
      <c r="E44" s="35">
        <v>0</v>
      </c>
      <c r="F44" s="35">
        <v>0</v>
      </c>
      <c r="G44" s="35">
        <v>0</v>
      </c>
      <c r="H44" s="160">
        <v>-141.960881</v>
      </c>
      <c r="I44" s="35">
        <v>5546.6156119999996</v>
      </c>
      <c r="J44" s="37"/>
      <c r="K44" s="14"/>
      <c r="L44" s="14"/>
      <c r="M44" s="14"/>
      <c r="N44" s="14"/>
    </row>
    <row r="45" spans="1:23" s="74" customFormat="1" x14ac:dyDescent="0.3">
      <c r="A45" s="71" t="s">
        <v>64</v>
      </c>
      <c r="B45" s="107">
        <v>-3337.2920770000001</v>
      </c>
      <c r="C45" s="161">
        <v>-1263.206674</v>
      </c>
      <c r="D45" s="107">
        <v>0</v>
      </c>
      <c r="E45" s="107">
        <v>0</v>
      </c>
      <c r="F45" s="107">
        <v>0</v>
      </c>
      <c r="G45" s="107">
        <v>0</v>
      </c>
      <c r="H45" s="161">
        <v>63.933011</v>
      </c>
      <c r="I45" s="107">
        <v>-4536.56574</v>
      </c>
      <c r="J45" s="108"/>
      <c r="K45" s="97"/>
      <c r="L45" s="97"/>
      <c r="M45" s="97"/>
      <c r="N45" s="97"/>
    </row>
    <row r="46" spans="1:23" s="74" customFormat="1" x14ac:dyDescent="0.3">
      <c r="A46" s="71" t="s">
        <v>65</v>
      </c>
      <c r="B46" s="107">
        <v>-872.64566300000001</v>
      </c>
      <c r="C46" s="161">
        <v>-177.88310899999999</v>
      </c>
      <c r="D46" s="107">
        <v>0</v>
      </c>
      <c r="E46" s="107">
        <v>0</v>
      </c>
      <c r="F46" s="107">
        <v>0</v>
      </c>
      <c r="G46" s="107">
        <v>0</v>
      </c>
      <c r="H46" s="161">
        <v>0.483213</v>
      </c>
      <c r="I46" s="107">
        <v>-1050.0455589999999</v>
      </c>
      <c r="J46" s="108"/>
      <c r="K46" s="97"/>
      <c r="L46" s="97"/>
      <c r="M46" s="97"/>
      <c r="N46" s="97"/>
    </row>
    <row r="47" spans="1:23" x14ac:dyDescent="0.3">
      <c r="A47" s="21" t="s">
        <v>66</v>
      </c>
      <c r="B47" s="109">
        <v>-4209.9377400000003</v>
      </c>
      <c r="C47" s="162">
        <v>-1441.0897829999999</v>
      </c>
      <c r="D47" s="109">
        <v>0</v>
      </c>
      <c r="E47" s="109">
        <v>0</v>
      </c>
      <c r="F47" s="109">
        <v>0</v>
      </c>
      <c r="G47" s="109">
        <v>0</v>
      </c>
      <c r="H47" s="162">
        <v>64.416224</v>
      </c>
      <c r="I47" s="109">
        <v>-5586.6112990000001</v>
      </c>
      <c r="J47" s="37"/>
      <c r="K47" s="14"/>
      <c r="L47" s="14"/>
      <c r="M47" s="14"/>
      <c r="N47" s="14"/>
    </row>
    <row r="48" spans="1:23" s="17" customFormat="1" x14ac:dyDescent="0.3">
      <c r="A48" s="57" t="s">
        <v>67</v>
      </c>
      <c r="B48" s="103">
        <f>+B44+B47</f>
        <v>32.17438299999958</v>
      </c>
      <c r="C48" s="163">
        <f t="shared" ref="C48:I48" si="16">+C44+C47</f>
        <v>5.3745870000000195</v>
      </c>
      <c r="D48" s="103">
        <f t="shared" si="16"/>
        <v>0</v>
      </c>
      <c r="E48" s="103">
        <f t="shared" ref="E48:G48" si="17">+E44+E47</f>
        <v>0</v>
      </c>
      <c r="F48" s="103">
        <f t="shared" si="17"/>
        <v>0</v>
      </c>
      <c r="G48" s="103">
        <f t="shared" si="17"/>
        <v>0</v>
      </c>
      <c r="H48" s="163">
        <f t="shared" si="16"/>
        <v>-77.544657000000001</v>
      </c>
      <c r="I48" s="103">
        <f t="shared" si="16"/>
        <v>-39.995687000000544</v>
      </c>
      <c r="J48" s="106"/>
      <c r="K48" s="83"/>
      <c r="L48" s="83"/>
      <c r="M48" s="83"/>
      <c r="N48" s="83"/>
    </row>
    <row r="49" spans="1:14" x14ac:dyDescent="0.3">
      <c r="A49" s="21" t="s">
        <v>68</v>
      </c>
      <c r="B49" s="35">
        <v>-92.215187</v>
      </c>
      <c r="C49" s="160">
        <v>-17.4602</v>
      </c>
      <c r="D49" s="35">
        <v>0</v>
      </c>
      <c r="E49" s="35">
        <v>0</v>
      </c>
      <c r="F49" s="35">
        <v>0</v>
      </c>
      <c r="G49" s="35">
        <v>0</v>
      </c>
      <c r="H49" s="160">
        <v>0</v>
      </c>
      <c r="I49" s="35">
        <v>-109.675387</v>
      </c>
      <c r="J49" s="37"/>
      <c r="K49" s="14"/>
      <c r="L49" s="14"/>
      <c r="M49" s="14"/>
      <c r="N49" s="14"/>
    </row>
    <row r="50" spans="1:14" x14ac:dyDescent="0.3">
      <c r="A50" s="21" t="s">
        <v>69</v>
      </c>
      <c r="B50" s="109">
        <v>74.559393</v>
      </c>
      <c r="C50" s="162">
        <v>11.756448000000001</v>
      </c>
      <c r="D50" s="109">
        <v>0</v>
      </c>
      <c r="E50" s="109">
        <v>0</v>
      </c>
      <c r="F50" s="109">
        <v>0</v>
      </c>
      <c r="G50" s="109">
        <v>0</v>
      </c>
      <c r="H50" s="162">
        <v>0</v>
      </c>
      <c r="I50" s="109">
        <v>86.315841000000006</v>
      </c>
      <c r="J50" s="37"/>
      <c r="K50" s="14"/>
      <c r="L50" s="14"/>
      <c r="M50" s="14"/>
      <c r="N50" s="14"/>
    </row>
    <row r="51" spans="1:14" s="17" customFormat="1" x14ac:dyDescent="0.3">
      <c r="A51" s="57" t="s">
        <v>70</v>
      </c>
      <c r="B51" s="110">
        <f>+B49+B50</f>
        <v>-17.655794</v>
      </c>
      <c r="C51" s="164">
        <f t="shared" ref="C51:I51" si="18">+C49+C50</f>
        <v>-5.7037519999999997</v>
      </c>
      <c r="D51" s="110">
        <f t="shared" si="18"/>
        <v>0</v>
      </c>
      <c r="E51" s="110">
        <f t="shared" ref="E51:G51" si="19">+E49+E50</f>
        <v>0</v>
      </c>
      <c r="F51" s="110">
        <f t="shared" si="19"/>
        <v>0</v>
      </c>
      <c r="G51" s="110">
        <f t="shared" si="19"/>
        <v>0</v>
      </c>
      <c r="H51" s="164">
        <f t="shared" si="18"/>
        <v>0</v>
      </c>
      <c r="I51" s="110">
        <f t="shared" si="18"/>
        <v>-23.359545999999995</v>
      </c>
      <c r="J51" s="106"/>
      <c r="K51" s="83"/>
      <c r="L51" s="83"/>
      <c r="M51" s="83"/>
      <c r="N51" s="83"/>
    </row>
    <row r="52" spans="1:14" s="17" customFormat="1" x14ac:dyDescent="0.3">
      <c r="A52" s="57" t="s">
        <v>71</v>
      </c>
      <c r="B52" s="103">
        <f>+B48+B51</f>
        <v>14.518588999999579</v>
      </c>
      <c r="C52" s="163">
        <f t="shared" ref="C52:I52" si="20">+C48+C51</f>
        <v>-0.32916499999998017</v>
      </c>
      <c r="D52" s="103">
        <f t="shared" si="20"/>
        <v>0</v>
      </c>
      <c r="E52" s="103">
        <f t="shared" ref="E52:G52" si="21">+E48+E51</f>
        <v>0</v>
      </c>
      <c r="F52" s="103">
        <f t="shared" si="21"/>
        <v>0</v>
      </c>
      <c r="G52" s="103">
        <f t="shared" si="21"/>
        <v>0</v>
      </c>
      <c r="H52" s="163">
        <f t="shared" si="20"/>
        <v>-77.544657000000001</v>
      </c>
      <c r="I52" s="103">
        <f t="shared" si="20"/>
        <v>-63.355233000000538</v>
      </c>
      <c r="J52" s="106"/>
      <c r="K52" s="83"/>
      <c r="L52" s="83"/>
      <c r="M52" s="83"/>
      <c r="N52" s="83"/>
    </row>
    <row r="53" spans="1:14" x14ac:dyDescent="0.3">
      <c r="A53" s="21"/>
      <c r="B53" s="35"/>
      <c r="C53" s="160"/>
      <c r="D53" s="35"/>
      <c r="E53" s="35"/>
      <c r="F53" s="35"/>
      <c r="G53" s="35"/>
      <c r="H53" s="160"/>
      <c r="I53" s="35"/>
      <c r="J53" s="37"/>
      <c r="K53" s="14"/>
      <c r="L53" s="14"/>
      <c r="M53" s="14"/>
      <c r="N53" s="14"/>
    </row>
    <row r="54" spans="1:14" x14ac:dyDescent="0.3">
      <c r="A54" s="21" t="s">
        <v>72</v>
      </c>
      <c r="B54" s="35">
        <v>192.30874499999999</v>
      </c>
      <c r="C54" s="160">
        <v>1509.9702299999999</v>
      </c>
      <c r="D54" s="35">
        <v>0.30888399999999999</v>
      </c>
      <c r="E54" s="35">
        <v>0</v>
      </c>
      <c r="F54" s="35">
        <v>0.73102100000000003</v>
      </c>
      <c r="G54" s="35">
        <v>14.637729999999999</v>
      </c>
      <c r="H54" s="160">
        <v>-10.404575000000001</v>
      </c>
      <c r="I54" s="35">
        <v>1707.5520349999999</v>
      </c>
      <c r="J54" s="37"/>
      <c r="K54" s="14"/>
      <c r="L54" s="14"/>
      <c r="M54" s="14"/>
      <c r="N54" s="14"/>
    </row>
    <row r="55" spans="1:14" x14ac:dyDescent="0.3">
      <c r="A55" s="21" t="s">
        <v>73</v>
      </c>
      <c r="B55" s="35">
        <v>-1489.0333410000001</v>
      </c>
      <c r="C55" s="160">
        <v>-13759.41642</v>
      </c>
      <c r="D55" s="35">
        <v>9.9999999999999995E-7</v>
      </c>
      <c r="E55" s="35">
        <v>0</v>
      </c>
      <c r="F55" s="35">
        <v>-1.3018110000000001</v>
      </c>
      <c r="G55" s="35">
        <v>-16.753211</v>
      </c>
      <c r="H55" s="160">
        <v>-17.742830999999999</v>
      </c>
      <c r="I55" s="35">
        <v>-15284.247613</v>
      </c>
      <c r="J55" s="37"/>
      <c r="K55" s="14"/>
      <c r="L55" s="14"/>
      <c r="M55" s="14"/>
      <c r="N55" s="14"/>
    </row>
    <row r="56" spans="1:14" x14ac:dyDescent="0.3">
      <c r="A56" s="21" t="s">
        <v>74</v>
      </c>
      <c r="B56" s="35">
        <v>0.13420499999999999</v>
      </c>
      <c r="C56" s="160">
        <v>0.212727</v>
      </c>
      <c r="D56" s="35">
        <v>0</v>
      </c>
      <c r="E56" s="35">
        <v>0</v>
      </c>
      <c r="F56" s="35">
        <v>-3.7078E-2</v>
      </c>
      <c r="G56" s="35">
        <v>0</v>
      </c>
      <c r="H56" s="160">
        <v>0</v>
      </c>
      <c r="I56" s="35">
        <v>0.30985400000000002</v>
      </c>
      <c r="J56" s="37"/>
      <c r="K56" s="14"/>
      <c r="L56" s="14"/>
      <c r="M56" s="14"/>
      <c r="N56" s="14"/>
    </row>
    <row r="57" spans="1:14" x14ac:dyDescent="0.3">
      <c r="A57" s="21" t="s">
        <v>75</v>
      </c>
      <c r="B57" s="35">
        <v>1288.838784</v>
      </c>
      <c r="C57" s="160">
        <v>11625.91121</v>
      </c>
      <c r="D57" s="35">
        <v>0</v>
      </c>
      <c r="E57" s="35">
        <v>0</v>
      </c>
      <c r="F57" s="35">
        <v>0</v>
      </c>
      <c r="G57" s="35">
        <v>0</v>
      </c>
      <c r="H57" s="160">
        <v>-1011.649618</v>
      </c>
      <c r="I57" s="35">
        <v>11903.100376</v>
      </c>
      <c r="J57" s="37"/>
      <c r="K57" s="14"/>
      <c r="L57" s="14"/>
      <c r="M57" s="14"/>
      <c r="N57" s="14"/>
    </row>
    <row r="58" spans="1:14" x14ac:dyDescent="0.3">
      <c r="A58" s="21" t="s">
        <v>76</v>
      </c>
      <c r="B58" s="35">
        <v>-26.032554999999999</v>
      </c>
      <c r="C58" s="160">
        <v>-40.821818</v>
      </c>
      <c r="D58" s="35">
        <v>0</v>
      </c>
      <c r="E58" s="35">
        <v>0</v>
      </c>
      <c r="F58" s="35">
        <v>0</v>
      </c>
      <c r="G58" s="35">
        <v>0</v>
      </c>
      <c r="H58" s="160">
        <v>0</v>
      </c>
      <c r="I58" s="35">
        <v>-66.854372999999995</v>
      </c>
      <c r="J58" s="37"/>
      <c r="K58" s="14"/>
      <c r="L58" s="14"/>
      <c r="M58" s="14"/>
      <c r="N58" s="14"/>
    </row>
    <row r="59" spans="1:14" x14ac:dyDescent="0.3">
      <c r="A59" s="21" t="s">
        <v>77</v>
      </c>
      <c r="B59" s="35">
        <v>-24.711739999999999</v>
      </c>
      <c r="C59" s="160">
        <v>-339.072564</v>
      </c>
      <c r="D59" s="35">
        <v>-0.40793499999999999</v>
      </c>
      <c r="E59" s="35">
        <v>0</v>
      </c>
      <c r="F59" s="35">
        <v>-2.0927250000000002</v>
      </c>
      <c r="G59" s="35">
        <v>-964.50008200000002</v>
      </c>
      <c r="H59" s="160">
        <v>882.10583600000007</v>
      </c>
      <c r="I59" s="35">
        <v>-448.67921000000001</v>
      </c>
      <c r="J59" s="37"/>
      <c r="K59" s="14"/>
      <c r="L59" s="14"/>
      <c r="M59" s="14"/>
      <c r="N59" s="14"/>
    </row>
    <row r="60" spans="1:14" x14ac:dyDescent="0.3">
      <c r="A60" s="21" t="s">
        <v>78</v>
      </c>
      <c r="B60" s="109">
        <v>-10.881873000000001</v>
      </c>
      <c r="C60" s="162">
        <v>-65.445465999999996</v>
      </c>
      <c r="D60" s="109">
        <v>-48.608657999999998</v>
      </c>
      <c r="E60" s="109">
        <v>0</v>
      </c>
      <c r="F60" s="109">
        <v>0</v>
      </c>
      <c r="G60" s="109">
        <v>-4.2473190000000001</v>
      </c>
      <c r="H60" s="162">
        <v>59.211698999999996</v>
      </c>
      <c r="I60" s="109">
        <v>-69.971616999999995</v>
      </c>
      <c r="J60" s="37"/>
      <c r="K60" s="14"/>
      <c r="L60" s="14"/>
      <c r="M60" s="14"/>
      <c r="N60" s="14"/>
    </row>
    <row r="61" spans="1:14" s="17" customFormat="1" x14ac:dyDescent="0.3">
      <c r="A61" s="57" t="s">
        <v>79</v>
      </c>
      <c r="B61" s="103">
        <f>SUM(B54:B60)</f>
        <v>-69.377774999999929</v>
      </c>
      <c r="C61" s="163">
        <f>SUM(C54:C60)</f>
        <v>-1068.6621009999983</v>
      </c>
      <c r="D61" s="163">
        <f t="shared" ref="D61:H61" si="22">SUM(D54:D60)</f>
        <v>-48.707707999999997</v>
      </c>
      <c r="E61" s="163">
        <f t="shared" si="22"/>
        <v>0</v>
      </c>
      <c r="F61" s="163">
        <f t="shared" si="22"/>
        <v>-2.7005930000000005</v>
      </c>
      <c r="G61" s="163">
        <f t="shared" si="22"/>
        <v>-970.86288200000001</v>
      </c>
      <c r="H61" s="163">
        <f t="shared" si="22"/>
        <v>-98.479488999999901</v>
      </c>
      <c r="I61" s="103">
        <f>SUM(I54:I60)</f>
        <v>-2258.7905479999995</v>
      </c>
      <c r="J61" s="106"/>
      <c r="K61" s="83"/>
      <c r="L61" s="83"/>
      <c r="M61" s="83"/>
      <c r="N61" s="83"/>
    </row>
    <row r="62" spans="1:14" x14ac:dyDescent="0.3">
      <c r="A62" s="21"/>
      <c r="B62" s="35"/>
      <c r="C62" s="160"/>
      <c r="D62" s="35"/>
      <c r="E62" s="35"/>
      <c r="F62" s="35"/>
      <c r="G62" s="35"/>
      <c r="H62" s="160"/>
      <c r="I62" s="35"/>
      <c r="J62" s="37"/>
      <c r="K62" s="14"/>
      <c r="L62" s="14"/>
      <c r="M62" s="14"/>
      <c r="N62" s="14"/>
    </row>
    <row r="63" spans="1:14" x14ac:dyDescent="0.3">
      <c r="A63" s="21" t="s">
        <v>80</v>
      </c>
      <c r="B63" s="35">
        <v>0</v>
      </c>
      <c r="C63" s="160">
        <v>-0.16059200000000001</v>
      </c>
      <c r="D63" s="35">
        <v>0</v>
      </c>
      <c r="E63" s="35">
        <v>0</v>
      </c>
      <c r="F63" s="35">
        <v>0.79661499999999996</v>
      </c>
      <c r="G63" s="35">
        <v>-3.2277</v>
      </c>
      <c r="H63" s="160">
        <v>0</v>
      </c>
      <c r="I63" s="35">
        <v>-2.5916769999999998</v>
      </c>
      <c r="J63" s="37"/>
      <c r="K63" s="14"/>
      <c r="L63" s="14"/>
      <c r="M63" s="14"/>
      <c r="N63" s="14"/>
    </row>
    <row r="64" spans="1:14" x14ac:dyDescent="0.3">
      <c r="A64" s="21" t="s">
        <v>81</v>
      </c>
      <c r="B64" s="35">
        <v>-7.1000000000000005E-5</v>
      </c>
      <c r="C64" s="160">
        <v>24.313991999999999</v>
      </c>
      <c r="D64" s="35">
        <v>163.503638</v>
      </c>
      <c r="E64" s="35">
        <v>0</v>
      </c>
      <c r="F64" s="35">
        <v>122.157712</v>
      </c>
      <c r="G64" s="35">
        <v>7.0369999999999999E-3</v>
      </c>
      <c r="H64" s="160">
        <v>-110.083141</v>
      </c>
      <c r="I64" s="35">
        <v>199.89916700000001</v>
      </c>
      <c r="J64" s="37"/>
      <c r="K64" s="14"/>
      <c r="L64" s="14"/>
      <c r="M64" s="14"/>
      <c r="N64" s="14"/>
    </row>
    <row r="65" spans="1:23" x14ac:dyDescent="0.3">
      <c r="A65" s="21" t="s">
        <v>82</v>
      </c>
      <c r="B65" s="109">
        <v>1.2997240000000001</v>
      </c>
      <c r="C65" s="162">
        <v>103.586935</v>
      </c>
      <c r="D65" s="109">
        <v>-1.4519999999999999E-3</v>
      </c>
      <c r="E65" s="109">
        <v>0</v>
      </c>
      <c r="F65" s="109">
        <v>0.71761200000000003</v>
      </c>
      <c r="G65" s="109">
        <v>14.712951</v>
      </c>
      <c r="H65" s="162">
        <v>-11.313609</v>
      </c>
      <c r="I65" s="109">
        <v>109.002161</v>
      </c>
      <c r="J65" s="37"/>
      <c r="K65" s="14"/>
      <c r="L65" s="14"/>
      <c r="M65" s="14"/>
      <c r="N65" s="14"/>
    </row>
    <row r="66" spans="1:23" s="17" customFormat="1" x14ac:dyDescent="0.3">
      <c r="A66" s="57" t="s">
        <v>83</v>
      </c>
      <c r="B66" s="103">
        <f>SUM(B63:B65)</f>
        <v>1.2996530000000002</v>
      </c>
      <c r="C66" s="163">
        <f t="shared" ref="C66:I66" si="23">SUM(C63:C65)</f>
        <v>127.74033499999999</v>
      </c>
      <c r="D66" s="103">
        <f t="shared" si="23"/>
        <v>163.50218599999999</v>
      </c>
      <c r="E66" s="103">
        <f t="shared" ref="E66:G66" si="24">SUM(E63:E65)</f>
        <v>0</v>
      </c>
      <c r="F66" s="103">
        <f t="shared" si="24"/>
        <v>123.67193900000001</v>
      </c>
      <c r="G66" s="103">
        <f t="shared" si="24"/>
        <v>11.492288</v>
      </c>
      <c r="H66" s="163">
        <f t="shared" si="23"/>
        <v>-121.39675</v>
      </c>
      <c r="I66" s="103">
        <f t="shared" si="23"/>
        <v>306.30965100000003</v>
      </c>
      <c r="J66" s="106"/>
      <c r="K66" s="83"/>
      <c r="L66" s="83"/>
      <c r="M66" s="83"/>
      <c r="N66" s="83"/>
    </row>
    <row r="67" spans="1:23" x14ac:dyDescent="0.3">
      <c r="A67" s="21"/>
      <c r="B67" s="35"/>
      <c r="C67" s="160"/>
      <c r="D67" s="35"/>
      <c r="E67" s="35"/>
      <c r="F67" s="35"/>
      <c r="G67" s="35"/>
      <c r="H67" s="160"/>
      <c r="I67" s="35"/>
      <c r="J67" s="37"/>
      <c r="K67" s="14"/>
      <c r="L67" s="14"/>
      <c r="M67" s="14"/>
      <c r="N67" s="14"/>
    </row>
    <row r="68" spans="1:23" x14ac:dyDescent="0.3">
      <c r="A68" s="21" t="s">
        <v>84</v>
      </c>
      <c r="B68" s="109">
        <v>-28.605243999999999</v>
      </c>
      <c r="C68" s="162">
        <v>-21.653639999999999</v>
      </c>
      <c r="D68" s="109">
        <v>-76.681736999999998</v>
      </c>
      <c r="E68" s="109">
        <v>0</v>
      </c>
      <c r="F68" s="109">
        <v>-107.681877</v>
      </c>
      <c r="G68" s="109">
        <v>-139.847343</v>
      </c>
      <c r="H68" s="162">
        <v>67.082725999999994</v>
      </c>
      <c r="I68" s="109">
        <v>-307.38711499999999</v>
      </c>
      <c r="J68" s="37"/>
      <c r="K68" s="14"/>
      <c r="L68" s="14"/>
      <c r="M68" s="14"/>
      <c r="N68" s="14"/>
    </row>
    <row r="69" spans="1:23" s="17" customFormat="1" x14ac:dyDescent="0.3">
      <c r="A69" s="57" t="s">
        <v>85</v>
      </c>
      <c r="B69" s="103">
        <f>+B66+B68</f>
        <v>-27.305591</v>
      </c>
      <c r="C69" s="163">
        <f t="shared" ref="C69:I69" si="25">+C66+C68</f>
        <v>106.08669499999999</v>
      </c>
      <c r="D69" s="103">
        <f t="shared" si="25"/>
        <v>86.820448999999996</v>
      </c>
      <c r="E69" s="103">
        <f t="shared" ref="E69:G69" si="26">+E66+E68</f>
        <v>0</v>
      </c>
      <c r="F69" s="103">
        <f t="shared" si="26"/>
        <v>15.990062000000009</v>
      </c>
      <c r="G69" s="103">
        <f t="shared" si="26"/>
        <v>-128.35505499999999</v>
      </c>
      <c r="H69" s="163">
        <f t="shared" si="25"/>
        <v>-54.314024000000003</v>
      </c>
      <c r="I69" s="103">
        <f t="shared" si="25"/>
        <v>-1.0774639999999636</v>
      </c>
      <c r="J69" s="106"/>
      <c r="K69" s="83"/>
      <c r="L69" s="83"/>
      <c r="M69" s="83"/>
      <c r="N69" s="83"/>
    </row>
    <row r="70" spans="1:23" x14ac:dyDescent="0.3">
      <c r="A70" s="21"/>
      <c r="B70" s="109"/>
      <c r="C70" s="162"/>
      <c r="D70" s="109"/>
      <c r="E70" s="109"/>
      <c r="F70" s="109"/>
      <c r="G70" s="109"/>
      <c r="H70" s="162"/>
      <c r="I70" s="109"/>
      <c r="J70" s="37"/>
      <c r="K70" s="14"/>
      <c r="L70" s="14"/>
      <c r="M70" s="14"/>
      <c r="N70" s="14"/>
    </row>
    <row r="71" spans="1:23" s="17" customFormat="1" x14ac:dyDescent="0.3">
      <c r="A71" s="57" t="s">
        <v>86</v>
      </c>
      <c r="B71" s="103">
        <f t="shared" ref="B71:I71" si="27">+B52+B61+B69</f>
        <v>-82.164777000000356</v>
      </c>
      <c r="C71" s="163">
        <f t="shared" si="27"/>
        <v>-962.90457099999821</v>
      </c>
      <c r="D71" s="103">
        <f t="shared" si="27"/>
        <v>38.112741</v>
      </c>
      <c r="E71" s="103">
        <f t="shared" si="27"/>
        <v>0</v>
      </c>
      <c r="F71" s="103">
        <f t="shared" si="27"/>
        <v>13.289469000000008</v>
      </c>
      <c r="G71" s="103">
        <f t="shared" si="27"/>
        <v>-1099.2179369999999</v>
      </c>
      <c r="H71" s="163">
        <f t="shared" si="27"/>
        <v>-230.33816999999993</v>
      </c>
      <c r="I71" s="103">
        <f t="shared" si="27"/>
        <v>-2323.2232450000001</v>
      </c>
      <c r="J71" s="106"/>
      <c r="K71" s="83"/>
      <c r="L71" s="83"/>
      <c r="M71" s="83"/>
      <c r="N71" s="83"/>
    </row>
    <row r="72" spans="1:23" x14ac:dyDescent="0.3">
      <c r="A72" s="21"/>
      <c r="B72" s="35"/>
      <c r="C72" s="160"/>
      <c r="D72" s="35"/>
      <c r="E72" s="35"/>
      <c r="F72" s="35"/>
      <c r="G72" s="35"/>
      <c r="H72" s="160"/>
      <c r="I72" s="35"/>
      <c r="J72" s="37"/>
      <c r="K72" s="14"/>
      <c r="L72" s="14"/>
      <c r="M72" s="14"/>
      <c r="N72" s="14"/>
    </row>
    <row r="73" spans="1:23" x14ac:dyDescent="0.3">
      <c r="A73" s="21" t="s">
        <v>87</v>
      </c>
      <c r="B73" s="35">
        <v>21.511323000000001</v>
      </c>
      <c r="C73" s="160">
        <v>248.703237</v>
      </c>
      <c r="D73" s="35">
        <v>-9.8330730000000006</v>
      </c>
      <c r="E73" s="35">
        <v>0</v>
      </c>
      <c r="F73" s="35">
        <v>-3.6098889999999999</v>
      </c>
      <c r="G73" s="35">
        <v>289.66488399999997</v>
      </c>
      <c r="H73" s="160">
        <v>59.427247999999999</v>
      </c>
      <c r="I73" s="35">
        <v>605.86373000000003</v>
      </c>
      <c r="J73" s="37"/>
      <c r="K73" s="14"/>
      <c r="L73" s="14"/>
      <c r="M73" s="14"/>
      <c r="N73" s="14"/>
    </row>
    <row r="74" spans="1:23" x14ac:dyDescent="0.3">
      <c r="A74" s="21" t="s">
        <v>49</v>
      </c>
      <c r="B74" s="109"/>
      <c r="C74" s="162"/>
      <c r="D74" s="109"/>
      <c r="E74" s="109"/>
      <c r="F74" s="109"/>
      <c r="G74" s="109"/>
      <c r="H74" s="162"/>
      <c r="I74" s="109"/>
      <c r="J74" s="37"/>
      <c r="K74" s="14"/>
      <c r="L74" s="14"/>
      <c r="M74" s="14"/>
      <c r="N74" s="14"/>
      <c r="P74" s="14"/>
      <c r="Q74" s="14"/>
      <c r="R74" s="14"/>
      <c r="S74" s="14"/>
      <c r="T74" s="14"/>
      <c r="U74" s="14"/>
      <c r="V74" s="14"/>
      <c r="W74" s="14"/>
    </row>
    <row r="75" spans="1:23" s="17" customFormat="1" x14ac:dyDescent="0.3">
      <c r="A75" s="57" t="s">
        <v>88</v>
      </c>
      <c r="B75" s="103">
        <f>+B71+B73</f>
        <v>-60.653454000000352</v>
      </c>
      <c r="C75" s="163">
        <f t="shared" ref="C75:I75" si="28">+C71+C73</f>
        <v>-714.20133399999827</v>
      </c>
      <c r="D75" s="103">
        <f t="shared" si="28"/>
        <v>28.279668000000001</v>
      </c>
      <c r="E75" s="103">
        <f t="shared" ref="E75:G75" si="29">+E71+E73</f>
        <v>0</v>
      </c>
      <c r="F75" s="103">
        <f t="shared" si="29"/>
        <v>9.6795800000000085</v>
      </c>
      <c r="G75" s="103">
        <f t="shared" si="29"/>
        <v>-809.55305299999986</v>
      </c>
      <c r="H75" s="163">
        <f t="shared" si="28"/>
        <v>-170.91092199999994</v>
      </c>
      <c r="I75" s="103">
        <f t="shared" si="28"/>
        <v>-1717.3595150000001</v>
      </c>
      <c r="J75" s="106"/>
      <c r="K75" s="83"/>
      <c r="L75" s="83"/>
      <c r="M75" s="83"/>
      <c r="N75" s="83"/>
      <c r="P75" s="83"/>
      <c r="Q75" s="83"/>
      <c r="R75" s="83"/>
      <c r="S75" s="83"/>
      <c r="T75" s="83"/>
      <c r="U75" s="83"/>
      <c r="V75" s="83"/>
      <c r="W75" s="83"/>
    </row>
    <row r="76" spans="1:23" x14ac:dyDescent="0.3">
      <c r="A76" s="21"/>
      <c r="B76" s="35"/>
      <c r="C76" s="160"/>
      <c r="D76" s="35"/>
      <c r="E76" s="35"/>
      <c r="F76" s="35"/>
      <c r="G76" s="35"/>
      <c r="H76" s="160"/>
      <c r="I76" s="35"/>
      <c r="J76" s="37"/>
      <c r="K76" s="14"/>
      <c r="L76" s="14"/>
      <c r="M76" s="14"/>
      <c r="N76" s="14"/>
      <c r="P76" s="14"/>
      <c r="Q76" s="14"/>
      <c r="R76" s="14"/>
      <c r="S76" s="14"/>
      <c r="T76" s="14"/>
      <c r="U76" s="14"/>
      <c r="V76" s="14"/>
      <c r="W76" s="14"/>
    </row>
    <row r="77" spans="1:23" x14ac:dyDescent="0.3">
      <c r="A77" s="71" t="s">
        <v>89</v>
      </c>
      <c r="B77" s="35"/>
      <c r="C77" s="160"/>
      <c r="D77" s="35"/>
      <c r="E77" s="35"/>
      <c r="F77" s="35"/>
      <c r="G77" s="35"/>
      <c r="H77" s="160"/>
      <c r="I77" s="35"/>
      <c r="J77" s="37"/>
      <c r="K77" s="14"/>
      <c r="L77" s="14"/>
      <c r="M77" s="14"/>
      <c r="N77" s="14"/>
      <c r="P77" s="14"/>
      <c r="Q77" s="14"/>
      <c r="R77" s="14"/>
      <c r="S77" s="14"/>
      <c r="T77" s="14"/>
      <c r="U77" s="14"/>
      <c r="V77" s="14"/>
      <c r="W77" s="14"/>
    </row>
    <row r="78" spans="1:23" x14ac:dyDescent="0.3">
      <c r="A78" s="21" t="s">
        <v>50</v>
      </c>
      <c r="B78" s="35">
        <v>0.161964</v>
      </c>
      <c r="C78" s="160">
        <v>0.92169800000000002</v>
      </c>
      <c r="D78" s="35">
        <v>0</v>
      </c>
      <c r="E78" s="35">
        <v>0</v>
      </c>
      <c r="F78" s="35">
        <v>0.19194600000000001</v>
      </c>
      <c r="G78" s="35">
        <v>-9.2527170000000005</v>
      </c>
      <c r="H78" s="160">
        <v>0</v>
      </c>
      <c r="I78" s="35">
        <v>-7.9771089999999996</v>
      </c>
      <c r="J78" s="37"/>
      <c r="K78" s="14"/>
      <c r="L78" s="14"/>
      <c r="M78" s="14"/>
      <c r="N78" s="14"/>
      <c r="P78" s="14"/>
      <c r="Q78" s="14"/>
      <c r="R78" s="14"/>
      <c r="S78" s="14"/>
      <c r="T78" s="14"/>
      <c r="U78" s="14"/>
      <c r="V78" s="14"/>
      <c r="W78" s="14"/>
    </row>
    <row r="79" spans="1:23" x14ac:dyDescent="0.3">
      <c r="A79" s="21"/>
      <c r="B79" s="35"/>
      <c r="C79" s="160"/>
      <c r="D79" s="35"/>
      <c r="E79" s="35"/>
      <c r="F79" s="35"/>
      <c r="G79" s="35"/>
      <c r="H79" s="160"/>
      <c r="I79" s="35"/>
    </row>
    <row r="80" spans="1:23" x14ac:dyDescent="0.3">
      <c r="A80" s="21" t="s">
        <v>90</v>
      </c>
      <c r="B80" s="35">
        <v>-60.815418000000001</v>
      </c>
      <c r="C80" s="160">
        <v>-715.063354</v>
      </c>
      <c r="D80" s="35">
        <v>28.279668000000001</v>
      </c>
      <c r="E80" s="35">
        <v>0</v>
      </c>
      <c r="F80" s="35">
        <v>9.4876339999999999</v>
      </c>
      <c r="G80" s="35">
        <v>-848.42533600000002</v>
      </c>
      <c r="H80" s="160">
        <v>-170.910922</v>
      </c>
      <c r="I80" s="35">
        <v>-1757.4477280000001</v>
      </c>
    </row>
    <row r="81" spans="1:10" x14ac:dyDescent="0.3">
      <c r="A81" s="21" t="s">
        <v>91</v>
      </c>
      <c r="B81" s="35">
        <v>0</v>
      </c>
      <c r="C81" s="160">
        <v>0</v>
      </c>
      <c r="D81" s="35">
        <v>0</v>
      </c>
      <c r="E81" s="35">
        <v>0</v>
      </c>
      <c r="F81" s="35">
        <v>0</v>
      </c>
      <c r="G81" s="35">
        <v>48.125</v>
      </c>
      <c r="H81" s="160">
        <v>0</v>
      </c>
      <c r="I81" s="35">
        <v>48.125</v>
      </c>
    </row>
    <row r="82" spans="1:10" s="17" customFormat="1" x14ac:dyDescent="0.3">
      <c r="A82" s="101" t="s">
        <v>92</v>
      </c>
      <c r="B82" s="105">
        <f>+B80+B81</f>
        <v>-60.815418000000001</v>
      </c>
      <c r="C82" s="165">
        <f t="shared" ref="C82:I82" si="30">+C80+C81</f>
        <v>-715.063354</v>
      </c>
      <c r="D82" s="105">
        <f t="shared" si="30"/>
        <v>28.279668000000001</v>
      </c>
      <c r="E82" s="105">
        <f t="shared" ref="E82:G82" si="31">+E80+E81</f>
        <v>0</v>
      </c>
      <c r="F82" s="105">
        <f t="shared" si="31"/>
        <v>9.4876339999999999</v>
      </c>
      <c r="G82" s="105">
        <f t="shared" si="31"/>
        <v>-800.30033600000002</v>
      </c>
      <c r="H82" s="165">
        <f t="shared" si="30"/>
        <v>-170.910922</v>
      </c>
      <c r="I82" s="105">
        <f t="shared" si="30"/>
        <v>-1709.3227280000001</v>
      </c>
      <c r="J82" s="104"/>
    </row>
    <row r="83" spans="1:10" x14ac:dyDescent="0.3">
      <c r="C83" s="166"/>
      <c r="H83" s="166"/>
    </row>
  </sheetData>
  <pageMargins left="0.7" right="0.7" top="0.75" bottom="0.75" header="0.3" footer="0.3"/>
  <pageSetup paperSize="9" scale="48" orientation="portrait" r:id="rId1"/>
  <rowBreaks count="1" manualBreakCount="1">
    <brk id="36" max="7" man="1"/>
  </rowBreaks>
  <colBreaks count="1" manualBreakCount="1">
    <brk id="8" max="94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74F064D97E484E9B0861EFDA82657B" ma:contentTypeVersion="13" ma:contentTypeDescription="Een nieuw document maken." ma:contentTypeScope="" ma:versionID="8391b6261bd957e4d509b692682c6d62">
  <xsd:schema xmlns:xsd="http://www.w3.org/2001/XMLSchema" xmlns:xs="http://www.w3.org/2001/XMLSchema" xmlns:p="http://schemas.microsoft.com/office/2006/metadata/properties" xmlns:ns2="e08edb36-42ec-4d7b-b33e-38f73d74cd73" xmlns:ns3="349ccbba-12d6-49db-bdd9-68cdcd1a3368" targetNamespace="http://schemas.microsoft.com/office/2006/metadata/properties" ma:root="true" ma:fieldsID="452e6a9ef1be7dfdf110e62ae7c41e70" ns2:_="" ns3:_="">
    <xsd:import namespace="e08edb36-42ec-4d7b-b33e-38f73d74cd73"/>
    <xsd:import namespace="349ccbba-12d6-49db-bdd9-68cdcd1a33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edb36-42ec-4d7b-b33e-38f73d74cd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664b9308-55c8-4015-8ac6-a51aaf5c93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9ccbba-12d6-49db-bdd9-68cdcd1a336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d124f65-b685-452e-97f6-60855a4edae7}" ma:internalName="TaxCatchAll" ma:showField="CatchAllData" ma:web="349ccbba-12d6-49db-bdd9-68cdcd1a33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08edb36-42ec-4d7b-b33e-38f73d74cd73">
      <Terms xmlns="http://schemas.microsoft.com/office/infopath/2007/PartnerControls"/>
    </lcf76f155ced4ddcb4097134ff3c332f>
    <TaxCatchAll xmlns="349ccbba-12d6-49db-bdd9-68cdcd1a3368" xsi:nil="true"/>
  </documentManagement>
</p:properties>
</file>

<file path=customXml/itemProps1.xml><?xml version="1.0" encoding="utf-8"?>
<ds:datastoreItem xmlns:ds="http://schemas.openxmlformats.org/officeDocument/2006/customXml" ds:itemID="{F48E09CB-D68E-409C-AEB7-DDB0F83E667E}"/>
</file>

<file path=customXml/itemProps2.xml><?xml version="1.0" encoding="utf-8"?>
<ds:datastoreItem xmlns:ds="http://schemas.openxmlformats.org/officeDocument/2006/customXml" ds:itemID="{15E8B8F6-5D77-4F3A-BA74-93B087EDA1DA}"/>
</file>

<file path=customXml/itemProps3.xml><?xml version="1.0" encoding="utf-8"?>
<ds:datastoreItem xmlns:ds="http://schemas.openxmlformats.org/officeDocument/2006/customXml" ds:itemID="{A5636F57-FB1D-436A-BB22-489C88D7296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5</vt:i4>
      </vt:variant>
    </vt:vector>
  </HeadingPairs>
  <TitlesOfParts>
    <vt:vector size="10" baseType="lpstr">
      <vt:lpstr>Consolidated BS</vt:lpstr>
      <vt:lpstr>Consolidated IS</vt:lpstr>
      <vt:lpstr>Cons. stat. of CIE</vt:lpstr>
      <vt:lpstr>Segmented Balance Sheet</vt:lpstr>
      <vt:lpstr>Segmented IS</vt:lpstr>
      <vt:lpstr>'Cons. stat. of CIE'!Afdrukbereik</vt:lpstr>
      <vt:lpstr>'Consolidated BS'!Afdrukbereik</vt:lpstr>
      <vt:lpstr>'Consolidated IS'!Afdrukbereik</vt:lpstr>
      <vt:lpstr>'Segmented Balance Sheet'!Afdrukbereik</vt:lpstr>
      <vt:lpstr>'Segmented IS'!Afdrukbereik</vt:lpstr>
    </vt:vector>
  </TitlesOfParts>
  <Company>ASR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Vloet W.E.M. (Helma)</dc:creator>
  <cp:lastModifiedBy>Warmerdam Y.E.L. (Yvo)</cp:lastModifiedBy>
  <cp:lastPrinted>2020-02-17T08:19:46Z</cp:lastPrinted>
  <dcterms:created xsi:type="dcterms:W3CDTF">2016-08-09T10:44:13Z</dcterms:created>
  <dcterms:modified xsi:type="dcterms:W3CDTF">2024-02-27T07:10:00Z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0x0101003B74F064D97E484E9B0861EFDA82657B</vt:lpwstr>
  </property>
  <property fmtid="{D5CDD505-2E9C-101B-9397-08002B2CF9AE}" pid="3" name="MediaServiceImageTags">
    <vt:lpwstr/>
  </property>
</Properties>
</file>